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cela" sheetId="1" state="visible" r:id="rId3"/>
    <sheet name="Muestreo" sheetId="2" state="visible" r:id="rId4"/>
    <sheet name="Ejemplo parcela (hipotético)" sheetId="3" state="visible" r:id="rId5"/>
    <sheet name="Ejemplo muestreo (hipotético)" sheetId="4" state="visible" r:id="rId6"/>
    <sheet name="Fuen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<sst xmlns="http://schemas.openxmlformats.org/spreadsheetml/2006/main" count="269" uniqueCount="151">
  <si>
    <t xml:space="preserve">Inventario de una parcela: área basal, volumen, biomasa y carbono</t>
  </si>
  <si>
    <t xml:space="preserve">Celdas verdes: datos que tú llenas. Celdas grises: fórmulas, no las sobrescribas. Hasta 60 árboles por parcela.</t>
  </si>
  <si>
    <t xml:space="preserve">Nombre o código de la parcela:</t>
  </si>
  <si>
    <t xml:space="preserve">Área de la parcela (m²):</t>
  </si>
  <si>
    <t xml:space="preserve">Factor de forma (f):</t>
  </si>
  <si>
    <t xml:space="preserve">Valor de referencia modificable: define el tuyo con evidencia local</t>
  </si>
  <si>
    <t xml:space="preserve">Fracción de carbono de la biomasa:</t>
  </si>
  <si>
    <t xml:space="preserve">IPCC 2006, según la hoja metodológica de biomasa aérea del IDEAM</t>
  </si>
  <si>
    <t xml:space="preserve">DAP mínimo de inventario (cm):</t>
  </si>
  <si>
    <t xml:space="preserve">N.º</t>
  </si>
  <si>
    <t xml:space="preserve">Especie o código</t>
  </si>
  <si>
    <t xml:space="preserve">DAP (cm)</t>
  </si>
  <si>
    <t xml:space="preserve">Altura total (m)</t>
  </si>
  <si>
    <t xml:space="preserve">Densidad de la madera ρ (g/cm³)</t>
  </si>
  <si>
    <t xml:space="preserve">Área basal g (m²)</t>
  </si>
  <si>
    <t xml:space="preserve">Volumen V (m³)</t>
  </si>
  <si>
    <t xml:space="preserve">Biomasa aérea AGB (kg)</t>
  </si>
  <si>
    <t xml:space="preserve">Carbono (kg)</t>
  </si>
  <si>
    <t xml:space="preserve">Alerta</t>
  </si>
  <si>
    <t xml:space="preserve">Resultado</t>
  </si>
  <si>
    <t xml:space="preserve">Valor</t>
  </si>
  <si>
    <t xml:space="preserve">Unidad</t>
  </si>
  <si>
    <t xml:space="preserve">Árboles medidos (n)</t>
  </si>
  <si>
    <t xml:space="preserve">árboles</t>
  </si>
  <si>
    <t xml:space="preserve">Densidad (N/ha)</t>
  </si>
  <si>
    <t xml:space="preserve">árboles/ha</t>
  </si>
  <si>
    <t xml:space="preserve">DAP medio</t>
  </si>
  <si>
    <t xml:space="preserve">cm</t>
  </si>
  <si>
    <t xml:space="preserve">DAP cuadrático (dg)</t>
  </si>
  <si>
    <t xml:space="preserve">Área basal de la parcela</t>
  </si>
  <si>
    <t xml:space="preserve">m²</t>
  </si>
  <si>
    <t xml:space="preserve">Área basal por hectárea (G)</t>
  </si>
  <si>
    <t xml:space="preserve">m²/ha</t>
  </si>
  <si>
    <t xml:space="preserve">Volumen por hectárea</t>
  </si>
  <si>
    <t xml:space="preserve">m³/ha</t>
  </si>
  <si>
    <t xml:space="preserve">Biomasa aérea por hectárea</t>
  </si>
  <si>
    <t xml:space="preserve">t/ha</t>
  </si>
  <si>
    <t xml:space="preserve">Carbono aéreo por hectárea</t>
  </si>
  <si>
    <t xml:space="preserve">t C/ha</t>
  </si>
  <si>
    <t xml:space="preserve">Convención: la AGB sale de Chave et al. (2014), ecuación 4: AGB = 0,0673 × (ρ × DAP² × H)^0,976, con AGB en kg, DAP en cm, H en m y ρ en g/cm³.</t>
  </si>
  <si>
    <t xml:space="preserve">Muestreo: error de muestreo y número de parcelas</t>
  </si>
  <si>
    <t xml:space="preserve">Escribe una variable por parcela (por ejemplo, el volumen en m³/ha de cada parcela piloto). Hasta 60 parcelas.</t>
  </si>
  <si>
    <t xml:space="preserve">Parcela</t>
  </si>
  <si>
    <t xml:space="preserve">Variable por hectárea (p. ej. m³/ha)</t>
  </si>
  <si>
    <t xml:space="preserve">Estadístico</t>
  </si>
  <si>
    <t xml:space="preserve">P-01</t>
  </si>
  <si>
    <t xml:space="preserve">Parcelas (n)</t>
  </si>
  <si>
    <t xml:space="preserve">P-02</t>
  </si>
  <si>
    <t xml:space="preserve">Media</t>
  </si>
  <si>
    <t xml:space="preserve">P-03</t>
  </si>
  <si>
    <t xml:space="preserve">Desviación estándar (s)</t>
  </si>
  <si>
    <t xml:space="preserve">P-04</t>
  </si>
  <si>
    <t xml:space="preserve">Coeficiente de variación CV (%)</t>
  </si>
  <si>
    <t xml:space="preserve">P-05</t>
  </si>
  <si>
    <t xml:space="preserve">Valor t de Student (95 %, n-1 g.l.)</t>
  </si>
  <si>
    <t xml:space="preserve">P-06</t>
  </si>
  <si>
    <t xml:space="preserve">Error estándar de la media</t>
  </si>
  <si>
    <t xml:space="preserve">P-07</t>
  </si>
  <si>
    <t xml:space="preserve">Error de muestreo (%) al 95 %</t>
  </si>
  <si>
    <t xml:space="preserve">P-08</t>
  </si>
  <si>
    <t xml:space="preserve">Error máximo admitido (%)</t>
  </si>
  <si>
    <t xml:space="preserve">P-09</t>
  </si>
  <si>
    <t xml:space="preserve">Parcelas necesarias (n = 4·CV²/E²)</t>
  </si>
  <si>
    <t xml:space="preserve">P-10</t>
  </si>
  <si>
    <t xml:space="preserve">Parcelas que faltan</t>
  </si>
  <si>
    <t xml:space="preserve">P-11</t>
  </si>
  <si>
    <t xml:space="preserve">¿Cumple el error admitido?</t>
  </si>
  <si>
    <t xml:space="preserve">P-12</t>
  </si>
  <si>
    <t xml:space="preserve">P-13</t>
  </si>
  <si>
    <t xml:space="preserve">Error de muestreo = t × s / (√n × media) × 100. El error máximo de 15 % con 95 % de probabilidad es el que fija el Decreto 1076 de 2015 (art. 2.2.1.1.4.5 y 2.2.1.1.5.7) para el inventario estadístico de aprovechamientos forestales.</t>
  </si>
  <si>
    <t xml:space="preserve">P-14</t>
  </si>
  <si>
    <t xml:space="preserve">La fórmula n = 4·CV²/E² usa z ≈ 2 para 95 % (FAO). Es una primera aproximación: con pocas parcelas, el t de Student da un n algo mayor.</t>
  </si>
  <si>
    <t xml:space="preserve">P-15</t>
  </si>
  <si>
    <t xml:space="preserve">P-16</t>
  </si>
  <si>
    <t xml:space="preserve">P-17</t>
  </si>
  <si>
    <t xml:space="preserve">P-18</t>
  </si>
  <si>
    <t xml:space="preserve">P-19</t>
  </si>
  <si>
    <t xml:space="preserve">P-20</t>
  </si>
  <si>
    <t xml:space="preserve">P-21</t>
  </si>
  <si>
    <t xml:space="preserve">P-22</t>
  </si>
  <si>
    <t xml:space="preserve">P-23</t>
  </si>
  <si>
    <t xml:space="preserve">P-24</t>
  </si>
  <si>
    <t xml:space="preserve">P-25</t>
  </si>
  <si>
    <t xml:space="preserve">P-26</t>
  </si>
  <si>
    <t xml:space="preserve">P-27</t>
  </si>
  <si>
    <t xml:space="preserve">P-28</t>
  </si>
  <si>
    <t xml:space="preserve">P-29</t>
  </si>
  <si>
    <t xml:space="preserve">P-30</t>
  </si>
  <si>
    <t xml:space="preserve">P-31</t>
  </si>
  <si>
    <t xml:space="preserve">P-32</t>
  </si>
  <si>
    <t xml:space="preserve">P-33</t>
  </si>
  <si>
    <t xml:space="preserve">P-34</t>
  </si>
  <si>
    <t xml:space="preserve">P-35</t>
  </si>
  <si>
    <t xml:space="preserve">P-36</t>
  </si>
  <si>
    <t xml:space="preserve">P-37</t>
  </si>
  <si>
    <t xml:space="preserve">P-38</t>
  </si>
  <si>
    <t xml:space="preserve">P-39</t>
  </si>
  <si>
    <t xml:space="preserve">P-40</t>
  </si>
  <si>
    <t xml:space="preserve">P-41</t>
  </si>
  <si>
    <t xml:space="preserve">P-42</t>
  </si>
  <si>
    <t xml:space="preserve">P-43</t>
  </si>
  <si>
    <t xml:space="preserve">P-44</t>
  </si>
  <si>
    <t xml:space="preserve">P-45</t>
  </si>
  <si>
    <t xml:space="preserve">P-46</t>
  </si>
  <si>
    <t xml:space="preserve">P-47</t>
  </si>
  <si>
    <t xml:space="preserve">P-48</t>
  </si>
  <si>
    <t xml:space="preserve">P-49</t>
  </si>
  <si>
    <t xml:space="preserve">P-50</t>
  </si>
  <si>
    <t xml:space="preserve">P-51</t>
  </si>
  <si>
    <t xml:space="preserve">P-52</t>
  </si>
  <si>
    <t xml:space="preserve">P-53</t>
  </si>
  <si>
    <t xml:space="preserve">P-54</t>
  </si>
  <si>
    <t xml:space="preserve">P-55</t>
  </si>
  <si>
    <t xml:space="preserve">P-56</t>
  </si>
  <si>
    <t xml:space="preserve">P-57</t>
  </si>
  <si>
    <t xml:space="preserve">P-58</t>
  </si>
  <si>
    <t xml:space="preserve">P-59</t>
  </si>
  <si>
    <t xml:space="preserve">P-60</t>
  </si>
  <si>
    <t xml:space="preserve">Inventario de una parcela: área basal, volumen, biomasa y carbono (EJEMPLO HIPOTÉTICO)</t>
  </si>
  <si>
    <t xml:space="preserve">Celdas verdes: datos que tú llenas. Celdas grises: fórmulas, no las sobrescribas. Datos ficticios, solo para ilustrar el cálculo.</t>
  </si>
  <si>
    <t xml:space="preserve">Supuesto del ejemplo; usa un valor local de tu tipo de bosque</t>
  </si>
  <si>
    <t xml:space="preserve">Especie A</t>
  </si>
  <si>
    <t xml:space="preserve">Especie B</t>
  </si>
  <si>
    <t xml:space="preserve">Especie C</t>
  </si>
  <si>
    <t xml:space="preserve">Especie D</t>
  </si>
  <si>
    <t xml:space="preserve">Especie E</t>
  </si>
  <si>
    <t xml:space="preserve">Especie F</t>
  </si>
  <si>
    <t xml:space="preserve">Especie G</t>
  </si>
  <si>
    <t xml:space="preserve">Especie H</t>
  </si>
  <si>
    <t xml:space="preserve">Especie I</t>
  </si>
  <si>
    <t xml:space="preserve">Especie J</t>
  </si>
  <si>
    <t xml:space="preserve">Muestreo: error de muestreo y número de parcelas (EJEMPLO HIPOTÉTICO)</t>
  </si>
  <si>
    <t xml:space="preserve">Escribe una variable por parcela (por ejemplo, el volumen en m³/ha de cada parcela piloto). Datos ficticios, solo para ilustrar.</t>
  </si>
  <si>
    <t xml:space="preserve">Fuentes de cada fórmula</t>
  </si>
  <si>
    <t xml:space="preserve">Todas fueron consultadas al preparar el artículo.</t>
  </si>
  <si>
    <t xml:space="preserve">Qué respalda</t>
  </si>
  <si>
    <t xml:space="preserve">Fuente</t>
  </si>
  <si>
    <t xml:space="preserve">Área basal: g = π × DAP² / 4 (DAP en m); volumen con factor de forma: V = g × H × f</t>
  </si>
  <si>
    <t xml:space="preserve">Edwards, P. N. (1998). Timber Measurement: A Field Guide. Forestry Commission Booklet 49. https://cdn.forestresearch.gov.uk/1998/03/fcbk049.pdf</t>
  </si>
  <si>
    <t xml:space="preserve">DAP medido a 1,30 m; conglomerado de 5 subparcelas de 15 m de radio; latizales, fustales y fustales grandes</t>
  </si>
  <si>
    <t xml:space="preserve">IDEAM (2021). Manual de campo del Inventario Forestal Nacional de Colombia, v5.2. https://ideam.gov.co/sites/default/files/prensa/publicaciones/manual_de_campo_v5.2.pdf</t>
  </si>
  <si>
    <t xml:space="preserve">Biomasa aérea (Chave et al. 2014), carbono = 0,47 × biomasa, expansión a hectárea</t>
  </si>
  <si>
    <t xml:space="preserve">IDEAM (2025). Hoja metodológica del indicador Biomasa Aérea (AGB). https://bart.ideam.gov.co/indiecosistemas/ind/INF/HM/AGB%20Biomasa%20aerea.pdf</t>
  </si>
  <si>
    <t xml:space="preserve">AGB = 0,0673 × (ρ × D² × H)^0,976 (ecuación 4)</t>
  </si>
  <si>
    <t xml:space="preserve">Chave, J. et al. (2014). Global Change Biology 20(10): 3177-3190. https://doi.org/10.1111/gcb.12629</t>
  </si>
  <si>
    <t xml:space="preserve">Número de parcelas: n = 4·CV²/E² (95 %)</t>
  </si>
  <si>
    <t xml:space="preserve">FAO. Assessing the status of logged-over production forests: rapid appraisal technique. https://www.fao.org/4/ac838e/AC838E12.htm</t>
  </si>
  <si>
    <t xml:space="preserve">Diseño de la muestra y tamaño: n = (s / (media × Dmáx))²</t>
  </si>
  <si>
    <t xml:space="preserve">FAO. Diseños de muestreo de las Evaluaciones Forestales Nacionales. https://www.fao.org/fileadmin/user_upload/national_forest_assessment/images/PDFs/Spanish/KR2_ES__4_.pdf</t>
  </si>
  <si>
    <t xml:space="preserve">Inventario estadístico con error ≤ 15 % y probabilidad de 95 %</t>
  </si>
  <si>
    <t xml:space="preserve">Decreto 1076 de 2015, art. 2.2.1.1.4.5 y 2.2.1.1.5.7. https://cancilleria.gov.co/sites/default/files/Normograma/docs/pdf/decreto_1076_2015_pr001.pdf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</si>
</sst>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.0"/>
    <numFmt numFmtId="167" formatCode="0.0000"/>
    <numFmt numFmtId="168" formatCode="0"/>
    <numFmt numFmtId="169" formatCode="0.000"/>
    <numFmt numFmtId="170" formatCode="@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7562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F2EF"/>
        <bgColor rgb="FFF3F3F3"/>
      </patternFill>
    </fill>
    <fill>
      <patternFill patternType="solid">
        <fgColor rgb="FF007562"/>
        <bgColor rgb="FF008080"/>
      </patternFill>
    </fill>
    <fill>
      <patternFill patternType="solid">
        <fgColor rgb="FFF3F3F3"/>
        <bgColor rgb="FFE6F2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562"/>
      <rgbColor rgb="FFBBBBBB"/>
      <rgbColor rgb="FF808080"/>
      <rgbColor rgb="FF9999FF"/>
      <rgbColor rgb="FF993366"/>
      <rgbColor rgb="FFF3F3F3"/>
      <rgbColor rgb="FFE6F2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6"/>
    <col collapsed="false" customWidth="true" hidden="false" outlineLevel="0" max="11" min="11" style="0" width="32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</row>
    <row r="4" customFormat="false" ht="15" hidden="false" customHeight="false" outlineLevel="0" collapsed="false">
      <c r="A4" s="3" t="s">
        <v>3</v>
      </c>
      <c r="B4" s="5"/>
    </row>
    <row r="5" customFormat="false" ht="15" hidden="false" customHeight="false" outlineLevel="0" collapsed="false">
      <c r="A5" s="3" t="s">
        <v>4</v>
      </c>
      <c r="B5" s="5" t="n">
        <v>0.65</v>
      </c>
      <c r="C5" s="6" t="s">
        <v>5</v>
      </c>
    </row>
    <row r="6" customFormat="false" ht="15" hidden="false" customHeight="false" outlineLevel="0" collapsed="false">
      <c r="A6" s="3" t="s">
        <v>6</v>
      </c>
      <c r="B6" s="5" t="n">
        <v>0.47</v>
      </c>
      <c r="C6" s="6" t="s">
        <v>7</v>
      </c>
    </row>
    <row r="7" customFormat="false" ht="15" hidden="false" customHeight="false" outlineLevel="0" collapsed="false">
      <c r="A7" s="3" t="s">
        <v>8</v>
      </c>
      <c r="B7" s="7" t="n">
        <v>10</v>
      </c>
    </row>
    <row r="9" customFormat="false" ht="43.5" hidden="false" customHeight="true" outlineLevel="0" collapsed="false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L9" s="9" t="s">
        <v>19</v>
      </c>
      <c r="M9" s="9" t="s">
        <v>20</v>
      </c>
      <c r="N9" s="9" t="s">
        <v>21</v>
      </c>
    </row>
    <row r="10" customFormat="false" ht="15" hidden="false" customHeight="false" outlineLevel="0" collapsed="false">
      <c r="A10" s="10" t="n">
        <v>1</v>
      </c>
      <c r="B10" s="4"/>
      <c r="C10" s="7"/>
      <c r="D10" s="7"/>
      <c r="E10" s="5"/>
      <c r="F10" s="11" t="str">
        <f aca="false">IF(C10="","",PI()/4*(C10/100)^2)</f>
        <v/>
      </c>
      <c r="G10" s="11" t="str">
        <f aca="false">IF(OR(C10="",D10=""),"",F10*D10*$B$5)</f>
        <v/>
      </c>
      <c r="H10" s="12" t="str">
        <f aca="false">IF(OR(C10="",D10="",E10=""),"",0.0673*(E10*C10^2*D10)^0.976)</f>
        <v/>
      </c>
      <c r="I10" s="12" t="str">
        <f aca="false">IF(H10="","",H10*$B$6)</f>
        <v/>
      </c>
      <c r="J10" s="13" t="str">
        <f aca="false">IF(C10="","",IF(C10&lt;$B$7,"DAP bajo el mínimo",IF(OR(D10="",E10=""),"Falta altura o densidad","")))</f>
        <v/>
      </c>
      <c r="L10" s="14" t="s">
        <v>22</v>
      </c>
      <c r="M10" s="15" t="n">
        <f aca="false">COUNT(C10:C69)</f>
        <v>0</v>
      </c>
      <c r="N10" s="10" t="s">
        <v>23</v>
      </c>
    </row>
    <row r="11" customFormat="false" ht="15" hidden="false" customHeight="false" outlineLevel="0" collapsed="false">
      <c r="A11" s="10" t="n">
        <v>2</v>
      </c>
      <c r="B11" s="4"/>
      <c r="C11" s="7"/>
      <c r="D11" s="7"/>
      <c r="E11" s="5"/>
      <c r="F11" s="11" t="str">
        <f aca="false">IF(C11="","",PI()/4*(C11/100)^2)</f>
        <v/>
      </c>
      <c r="G11" s="11" t="str">
        <f aca="false">IF(OR(C11="",D11=""),"",F11*D11*$B$5)</f>
        <v/>
      </c>
      <c r="H11" s="12" t="str">
        <f aca="false">IF(OR(C11="",D11="",E11=""),"",0.0673*(E11*C11^2*D11)^0.976)</f>
        <v/>
      </c>
      <c r="I11" s="12" t="str">
        <f aca="false">IF(H11="","",H11*$B$6)</f>
        <v/>
      </c>
      <c r="J11" s="13" t="str">
        <f aca="false">IF(C11="","",IF(C11&lt;$B$7,"DAP bajo el mínimo",IF(OR(D11="",E11=""),"Falta altura o densidad","")))</f>
        <v/>
      </c>
      <c r="L11" s="14" t="s">
        <v>24</v>
      </c>
      <c r="M11" s="16" t="str">
        <f aca="false">IFERROR(M10/($B$4/10000),"")</f>
        <v/>
      </c>
      <c r="N11" s="10" t="s">
        <v>25</v>
      </c>
    </row>
    <row r="12" customFormat="false" ht="15" hidden="false" customHeight="false" outlineLevel="0" collapsed="false">
      <c r="A12" s="10" t="n">
        <v>3</v>
      </c>
      <c r="B12" s="4"/>
      <c r="C12" s="7"/>
      <c r="D12" s="7"/>
      <c r="E12" s="5"/>
      <c r="F12" s="11" t="str">
        <f aca="false">IF(C12="","",PI()/4*(C12/100)^2)</f>
        <v/>
      </c>
      <c r="G12" s="11" t="str">
        <f aca="false">IF(OR(C12="",D12=""),"",F12*D12*$B$5)</f>
        <v/>
      </c>
      <c r="H12" s="12" t="str">
        <f aca="false">IF(OR(C12="",D12="",E12=""),"",0.0673*(E12*C12^2*D12)^0.976)</f>
        <v/>
      </c>
      <c r="I12" s="12" t="str">
        <f aca="false">IF(H12="","",H12*$B$6)</f>
        <v/>
      </c>
      <c r="J12" s="13" t="str">
        <f aca="false">IF(C12="","",IF(C12&lt;$B$7,"DAP bajo el mínimo",IF(OR(D12="",E12=""),"Falta altura o densidad","")))</f>
        <v/>
      </c>
      <c r="L12" s="14" t="s">
        <v>26</v>
      </c>
      <c r="M12" s="16" t="str">
        <f aca="false">IFERROR(AVERAGE(C10:C69),"")</f>
        <v/>
      </c>
      <c r="N12" s="10" t="s">
        <v>27</v>
      </c>
    </row>
    <row r="13" customFormat="false" ht="15" hidden="false" customHeight="false" outlineLevel="0" collapsed="false">
      <c r="A13" s="10" t="n">
        <v>4</v>
      </c>
      <c r="B13" s="4"/>
      <c r="C13" s="7"/>
      <c r="D13" s="7"/>
      <c r="E13" s="5"/>
      <c r="F13" s="11" t="str">
        <f aca="false">IF(C13="","",PI()/4*(C13/100)^2)</f>
        <v/>
      </c>
      <c r="G13" s="11" t="str">
        <f aca="false">IF(OR(C13="",D13=""),"",F13*D13*$B$5)</f>
        <v/>
      </c>
      <c r="H13" s="12" t="str">
        <f aca="false">IF(OR(C13="",D13="",E13=""),"",0.0673*(E13*C13^2*D13)^0.976)</f>
        <v/>
      </c>
      <c r="I13" s="12" t="str">
        <f aca="false">IF(H13="","",H13*$B$6)</f>
        <v/>
      </c>
      <c r="J13" s="13" t="str">
        <f aca="false">IF(C13="","",IF(C13&lt;$B$7,"DAP bajo el mínimo",IF(OR(D13="",E13=""),"Falta altura o densidad","")))</f>
        <v/>
      </c>
      <c r="L13" s="14" t="s">
        <v>28</v>
      </c>
      <c r="M13" s="16" t="str">
        <f aca="false">IFERROR(SQRT(4*SUM(F10:F69)/M10/PI())*100,"")</f>
        <v/>
      </c>
      <c r="N13" s="10" t="s">
        <v>27</v>
      </c>
    </row>
    <row r="14" customFormat="false" ht="15" hidden="false" customHeight="false" outlineLevel="0" collapsed="false">
      <c r="A14" s="10" t="n">
        <v>5</v>
      </c>
      <c r="B14" s="4"/>
      <c r="C14" s="7"/>
      <c r="D14" s="7"/>
      <c r="E14" s="5"/>
      <c r="F14" s="11" t="str">
        <f aca="false">IF(C14="","",PI()/4*(C14/100)^2)</f>
        <v/>
      </c>
      <c r="G14" s="11" t="str">
        <f aca="false">IF(OR(C14="",D14=""),"",F14*D14*$B$5)</f>
        <v/>
      </c>
      <c r="H14" s="12" t="str">
        <f aca="false">IF(OR(C14="",D14="",E14=""),"",0.0673*(E14*C14^2*D14)^0.976)</f>
        <v/>
      </c>
      <c r="I14" s="12" t="str">
        <f aca="false">IF(H14="","",H14*$B$6)</f>
        <v/>
      </c>
      <c r="J14" s="13" t="str">
        <f aca="false">IF(C14="","",IF(C14&lt;$B$7,"DAP bajo el mínimo",IF(OR(D14="",E14=""),"Falta altura o densidad","")))</f>
        <v/>
      </c>
      <c r="L14" s="14" t="s">
        <v>29</v>
      </c>
      <c r="M14" s="11" t="n">
        <f aca="false">SUM(F10:F69)</f>
        <v>0</v>
      </c>
      <c r="N14" s="10" t="s">
        <v>30</v>
      </c>
    </row>
    <row r="15" customFormat="false" ht="15" hidden="false" customHeight="false" outlineLevel="0" collapsed="false">
      <c r="A15" s="10" t="n">
        <v>6</v>
      </c>
      <c r="B15" s="4"/>
      <c r="C15" s="7"/>
      <c r="D15" s="7"/>
      <c r="E15" s="5"/>
      <c r="F15" s="11" t="str">
        <f aca="false">IF(C15="","",PI()/4*(C15/100)^2)</f>
        <v/>
      </c>
      <c r="G15" s="11" t="str">
        <f aca="false">IF(OR(C15="",D15=""),"",F15*D15*$B$5)</f>
        <v/>
      </c>
      <c r="H15" s="12" t="str">
        <f aca="false">IF(OR(C15="",D15="",E15=""),"",0.0673*(E15*C15^2*D15)^0.976)</f>
        <v/>
      </c>
      <c r="I15" s="12" t="str">
        <f aca="false">IF(H15="","",H15*$B$6)</f>
        <v/>
      </c>
      <c r="J15" s="13" t="str">
        <f aca="false">IF(C15="","",IF(C15&lt;$B$7,"DAP bajo el mínimo",IF(OR(D15="",E15=""),"Falta altura o densidad","")))</f>
        <v/>
      </c>
      <c r="L15" s="14" t="s">
        <v>31</v>
      </c>
      <c r="M15" s="12" t="str">
        <f aca="false">IFERROR(M14/($B$4/10000),"")</f>
        <v/>
      </c>
      <c r="N15" s="10" t="s">
        <v>32</v>
      </c>
    </row>
    <row r="16" customFormat="false" ht="15" hidden="false" customHeight="false" outlineLevel="0" collapsed="false">
      <c r="A16" s="10" t="n">
        <v>7</v>
      </c>
      <c r="B16" s="4"/>
      <c r="C16" s="7"/>
      <c r="D16" s="7"/>
      <c r="E16" s="5"/>
      <c r="F16" s="11" t="str">
        <f aca="false">IF(C16="","",PI()/4*(C16/100)^2)</f>
        <v/>
      </c>
      <c r="G16" s="11" t="str">
        <f aca="false">IF(OR(C16="",D16=""),"",F16*D16*$B$5)</f>
        <v/>
      </c>
      <c r="H16" s="12" t="str">
        <f aca="false">IF(OR(C16="",D16="",E16=""),"",0.0673*(E16*C16^2*D16)^0.976)</f>
        <v/>
      </c>
      <c r="I16" s="12" t="str">
        <f aca="false">IF(H16="","",H16*$B$6)</f>
        <v/>
      </c>
      <c r="J16" s="13" t="str">
        <f aca="false">IF(C16="","",IF(C16&lt;$B$7,"DAP bajo el mínimo",IF(OR(D16="",E16=""),"Falta altura o densidad","")))</f>
        <v/>
      </c>
      <c r="L16" s="14" t="s">
        <v>33</v>
      </c>
      <c r="M16" s="12" t="str">
        <f aca="false">IFERROR(SUM(G10:G69)/($B$4/10000),"")</f>
        <v/>
      </c>
      <c r="N16" s="10" t="s">
        <v>34</v>
      </c>
    </row>
    <row r="17" customFormat="false" ht="15" hidden="false" customHeight="false" outlineLevel="0" collapsed="false">
      <c r="A17" s="10" t="n">
        <v>8</v>
      </c>
      <c r="B17" s="4"/>
      <c r="C17" s="7"/>
      <c r="D17" s="7"/>
      <c r="E17" s="5"/>
      <c r="F17" s="11" t="str">
        <f aca="false">IF(C17="","",PI()/4*(C17/100)^2)</f>
        <v/>
      </c>
      <c r="G17" s="11" t="str">
        <f aca="false">IF(OR(C17="",D17=""),"",F17*D17*$B$5)</f>
        <v/>
      </c>
      <c r="H17" s="12" t="str">
        <f aca="false">IF(OR(C17="",D17="",E17=""),"",0.0673*(E17*C17^2*D17)^0.976)</f>
        <v/>
      </c>
      <c r="I17" s="12" t="str">
        <f aca="false">IF(H17="","",H17*$B$6)</f>
        <v/>
      </c>
      <c r="J17" s="13" t="str">
        <f aca="false">IF(C17="","",IF(C17&lt;$B$7,"DAP bajo el mínimo",IF(OR(D17="",E17=""),"Falta altura o densidad","")))</f>
        <v/>
      </c>
      <c r="L17" s="14" t="s">
        <v>35</v>
      </c>
      <c r="M17" s="12" t="str">
        <f aca="false">IFERROR(SUM(H10:H69)/1000/($B$4/10000),"")</f>
        <v/>
      </c>
      <c r="N17" s="10" t="s">
        <v>36</v>
      </c>
    </row>
    <row r="18" customFormat="false" ht="15" hidden="false" customHeight="false" outlineLevel="0" collapsed="false">
      <c r="A18" s="10" t="n">
        <v>9</v>
      </c>
      <c r="B18" s="4"/>
      <c r="C18" s="7"/>
      <c r="D18" s="7"/>
      <c r="E18" s="5"/>
      <c r="F18" s="11" t="str">
        <f aca="false">IF(C18="","",PI()/4*(C18/100)^2)</f>
        <v/>
      </c>
      <c r="G18" s="11" t="str">
        <f aca="false">IF(OR(C18="",D18=""),"",F18*D18*$B$5)</f>
        <v/>
      </c>
      <c r="H18" s="12" t="str">
        <f aca="false">IF(OR(C18="",D18="",E18=""),"",0.0673*(E18*C18^2*D18)^0.976)</f>
        <v/>
      </c>
      <c r="I18" s="12" t="str">
        <f aca="false">IF(H18="","",H18*$B$6)</f>
        <v/>
      </c>
      <c r="J18" s="13" t="str">
        <f aca="false">IF(C18="","",IF(C18&lt;$B$7,"DAP bajo el mínimo",IF(OR(D18="",E18=""),"Falta altura o densidad","")))</f>
        <v/>
      </c>
      <c r="L18" s="14" t="s">
        <v>37</v>
      </c>
      <c r="M18" s="12" t="str">
        <f aca="false">IFERROR(SUM(I10:I69)/1000/($B$4/10000),"")</f>
        <v/>
      </c>
      <c r="N18" s="10" t="s">
        <v>38</v>
      </c>
    </row>
    <row r="19" customFormat="false" ht="15" hidden="false" customHeight="false" outlineLevel="0" collapsed="false">
      <c r="A19" s="10" t="n">
        <v>10</v>
      </c>
      <c r="B19" s="4"/>
      <c r="C19" s="7"/>
      <c r="D19" s="7"/>
      <c r="E19" s="5"/>
      <c r="F19" s="11" t="str">
        <f aca="false">IF(C19="","",PI()/4*(C19/100)^2)</f>
        <v/>
      </c>
      <c r="G19" s="11" t="str">
        <f aca="false">IF(OR(C19="",D19=""),"",F19*D19*$B$5)</f>
        <v/>
      </c>
      <c r="H19" s="12" t="str">
        <f aca="false">IF(OR(C19="",D19="",E19=""),"",0.0673*(E19*C19^2*D19)^0.976)</f>
        <v/>
      </c>
      <c r="I19" s="12" t="str">
        <f aca="false">IF(H19="","",H19*$B$6)</f>
        <v/>
      </c>
      <c r="J19" s="13" t="str">
        <f aca="false">IF(C19="","",IF(C19&lt;$B$7,"DAP bajo el mínimo",IF(OR(D19="",E19=""),"Falta altura o densidad","")))</f>
        <v/>
      </c>
    </row>
    <row r="20" customFormat="false" ht="15" hidden="false" customHeight="false" outlineLevel="0" collapsed="false">
      <c r="A20" s="10" t="n">
        <v>11</v>
      </c>
      <c r="B20" s="4"/>
      <c r="C20" s="7"/>
      <c r="D20" s="7"/>
      <c r="E20" s="5"/>
      <c r="F20" s="11" t="str">
        <f aca="false">IF(C20="","",PI()/4*(C20/100)^2)</f>
        <v/>
      </c>
      <c r="G20" s="11" t="str">
        <f aca="false">IF(OR(C20="",D20=""),"",F20*D20*$B$5)</f>
        <v/>
      </c>
      <c r="H20" s="12" t="str">
        <f aca="false">IF(OR(C20="",D20="",E20=""),"",0.0673*(E20*C20^2*D20)^0.976)</f>
        <v/>
      </c>
      <c r="I20" s="12" t="str">
        <f aca="false">IF(H20="","",H20*$B$6)</f>
        <v/>
      </c>
      <c r="J20" s="13" t="str">
        <f aca="false">IF(C20="","",IF(C20&lt;$B$7,"DAP bajo el mínimo",IF(OR(D20="",E20=""),"Falta altura o densidad","")))</f>
        <v/>
      </c>
      <c r="L20" s="6" t="s">
        <v>39</v>
      </c>
    </row>
    <row r="21" customFormat="false" ht="15" hidden="false" customHeight="false" outlineLevel="0" collapsed="false">
      <c r="A21" s="10" t="n">
        <v>12</v>
      </c>
      <c r="B21" s="4"/>
      <c r="C21" s="7"/>
      <c r="D21" s="7"/>
      <c r="E21" s="5"/>
      <c r="F21" s="11" t="str">
        <f aca="false">IF(C21="","",PI()/4*(C21/100)^2)</f>
        <v/>
      </c>
      <c r="G21" s="11" t="str">
        <f aca="false">IF(OR(C21="",D21=""),"",F21*D21*$B$5)</f>
        <v/>
      </c>
      <c r="H21" s="12" t="str">
        <f aca="false">IF(OR(C21="",D21="",E21=""),"",0.0673*(E21*C21^2*D21)^0.976)</f>
        <v/>
      </c>
      <c r="I21" s="12" t="str">
        <f aca="false">IF(H21="","",H21*$B$6)</f>
        <v/>
      </c>
      <c r="J21" s="13" t="str">
        <f aca="false">IF(C21="","",IF(C21&lt;$B$7,"DAP bajo el mínimo",IF(OR(D21="",E21=""),"Falta altura o densidad","")))</f>
        <v/>
      </c>
    </row>
    <row r="22" customFormat="false" ht="15" hidden="false" customHeight="false" outlineLevel="0" collapsed="false">
      <c r="A22" s="10" t="n">
        <v>13</v>
      </c>
      <c r="B22" s="4"/>
      <c r="C22" s="7"/>
      <c r="D22" s="7"/>
      <c r="E22" s="5"/>
      <c r="F22" s="11" t="str">
        <f aca="false">IF(C22="","",PI()/4*(C22/100)^2)</f>
        <v/>
      </c>
      <c r="G22" s="11" t="str">
        <f aca="false">IF(OR(C22="",D22=""),"",F22*D22*$B$5)</f>
        <v/>
      </c>
      <c r="H22" s="12" t="str">
        <f aca="false">IF(OR(C22="",D22="",E22=""),"",0.0673*(E22*C22^2*D22)^0.976)</f>
        <v/>
      </c>
      <c r="I22" s="12" t="str">
        <f aca="false">IF(H22="","",H22*$B$6)</f>
        <v/>
      </c>
      <c r="J22" s="13" t="str">
        <f aca="false">IF(C22="","",IF(C22&lt;$B$7,"DAP bajo el mínimo",IF(OR(D22="",E22=""),"Falta altura o densidad","")))</f>
        <v/>
      </c>
    </row>
    <row r="23" customFormat="false" ht="15" hidden="false" customHeight="false" outlineLevel="0" collapsed="false">
      <c r="A23" s="10" t="n">
        <v>14</v>
      </c>
      <c r="B23" s="4"/>
      <c r="C23" s="7"/>
      <c r="D23" s="7"/>
      <c r="E23" s="5"/>
      <c r="F23" s="11" t="str">
        <f aca="false">IF(C23="","",PI()/4*(C23/100)^2)</f>
        <v/>
      </c>
      <c r="G23" s="11" t="str">
        <f aca="false">IF(OR(C23="",D23=""),"",F23*D23*$B$5)</f>
        <v/>
      </c>
      <c r="H23" s="12" t="str">
        <f aca="false">IF(OR(C23="",D23="",E23=""),"",0.0673*(E23*C23^2*D23)^0.976)</f>
        <v/>
      </c>
      <c r="I23" s="12" t="str">
        <f aca="false">IF(H23="","",H23*$B$6)</f>
        <v/>
      </c>
      <c r="J23" s="13" t="str">
        <f aca="false">IF(C23="","",IF(C23&lt;$B$7,"DAP bajo el mínimo",IF(OR(D23="",E23=""),"Falta altura o densidad","")))</f>
        <v/>
      </c>
    </row>
    <row r="24" customFormat="false" ht="15" hidden="false" customHeight="false" outlineLevel="0" collapsed="false">
      <c r="A24" s="10" t="n">
        <v>15</v>
      </c>
      <c r="B24" s="4"/>
      <c r="C24" s="7"/>
      <c r="D24" s="7"/>
      <c r="E24" s="5"/>
      <c r="F24" s="11" t="str">
        <f aca="false">IF(C24="","",PI()/4*(C24/100)^2)</f>
        <v/>
      </c>
      <c r="G24" s="11" t="str">
        <f aca="false">IF(OR(C24="",D24=""),"",F24*D24*$B$5)</f>
        <v/>
      </c>
      <c r="H24" s="12" t="str">
        <f aca="false">IF(OR(C24="",D24="",E24=""),"",0.0673*(E24*C24^2*D24)^0.976)</f>
        <v/>
      </c>
      <c r="I24" s="12" t="str">
        <f aca="false">IF(H24="","",H24*$B$6)</f>
        <v/>
      </c>
      <c r="J24" s="13" t="str">
        <f aca="false">IF(C24="","",IF(C24&lt;$B$7,"DAP bajo el mínimo",IF(OR(D24="",E24=""),"Falta altura o densidad","")))</f>
        <v/>
      </c>
    </row>
    <row r="25" customFormat="false" ht="15" hidden="false" customHeight="false" outlineLevel="0" collapsed="false">
      <c r="A25" s="10" t="n">
        <v>16</v>
      </c>
      <c r="B25" s="4"/>
      <c r="C25" s="7"/>
      <c r="D25" s="7"/>
      <c r="E25" s="5"/>
      <c r="F25" s="11" t="str">
        <f aca="false">IF(C25="","",PI()/4*(C25/100)^2)</f>
        <v/>
      </c>
      <c r="G25" s="11" t="str">
        <f aca="false">IF(OR(C25="",D25=""),"",F25*D25*$B$5)</f>
        <v/>
      </c>
      <c r="H25" s="12" t="str">
        <f aca="false">IF(OR(C25="",D25="",E25=""),"",0.0673*(E25*C25^2*D25)^0.976)</f>
        <v/>
      </c>
      <c r="I25" s="12" t="str">
        <f aca="false">IF(H25="","",H25*$B$6)</f>
        <v/>
      </c>
      <c r="J25" s="13" t="str">
        <f aca="false">IF(C25="","",IF(C25&lt;$B$7,"DAP bajo el mínimo",IF(OR(D25="",E25=""),"Falta altura o densidad","")))</f>
        <v/>
      </c>
    </row>
    <row r="26" customFormat="false" ht="15" hidden="false" customHeight="false" outlineLevel="0" collapsed="false">
      <c r="A26" s="10" t="n">
        <v>17</v>
      </c>
      <c r="B26" s="4"/>
      <c r="C26" s="7"/>
      <c r="D26" s="7"/>
      <c r="E26" s="5"/>
      <c r="F26" s="11" t="str">
        <f aca="false">IF(C26="","",PI()/4*(C26/100)^2)</f>
        <v/>
      </c>
      <c r="G26" s="11" t="str">
        <f aca="false">IF(OR(C26="",D26=""),"",F26*D26*$B$5)</f>
        <v/>
      </c>
      <c r="H26" s="12" t="str">
        <f aca="false">IF(OR(C26="",D26="",E26=""),"",0.0673*(E26*C26^2*D26)^0.976)</f>
        <v/>
      </c>
      <c r="I26" s="12" t="str">
        <f aca="false">IF(H26="","",H26*$B$6)</f>
        <v/>
      </c>
      <c r="J26" s="13" t="str">
        <f aca="false">IF(C26="","",IF(C26&lt;$B$7,"DAP bajo el mínimo",IF(OR(D26="",E26=""),"Falta altura o densidad","")))</f>
        <v/>
      </c>
    </row>
    <row r="27" customFormat="false" ht="15" hidden="false" customHeight="false" outlineLevel="0" collapsed="false">
      <c r="A27" s="10" t="n">
        <v>18</v>
      </c>
      <c r="B27" s="4"/>
      <c r="C27" s="7"/>
      <c r="D27" s="7"/>
      <c r="E27" s="5"/>
      <c r="F27" s="11" t="str">
        <f aca="false">IF(C27="","",PI()/4*(C27/100)^2)</f>
        <v/>
      </c>
      <c r="G27" s="11" t="str">
        <f aca="false">IF(OR(C27="",D27=""),"",F27*D27*$B$5)</f>
        <v/>
      </c>
      <c r="H27" s="12" t="str">
        <f aca="false">IF(OR(C27="",D27="",E27=""),"",0.0673*(E27*C27^2*D27)^0.976)</f>
        <v/>
      </c>
      <c r="I27" s="12" t="str">
        <f aca="false">IF(H27="","",H27*$B$6)</f>
        <v/>
      </c>
      <c r="J27" s="13" t="str">
        <f aca="false">IF(C27="","",IF(C27&lt;$B$7,"DAP bajo el mínimo",IF(OR(D27="",E27=""),"Falta altura o densidad","")))</f>
        <v/>
      </c>
    </row>
    <row r="28" customFormat="false" ht="15" hidden="false" customHeight="false" outlineLevel="0" collapsed="false">
      <c r="A28" s="10" t="n">
        <v>19</v>
      </c>
      <c r="B28" s="4"/>
      <c r="C28" s="7"/>
      <c r="D28" s="7"/>
      <c r="E28" s="5"/>
      <c r="F28" s="11" t="str">
        <f aca="false">IF(C28="","",PI()/4*(C28/100)^2)</f>
        <v/>
      </c>
      <c r="G28" s="11" t="str">
        <f aca="false">IF(OR(C28="",D28=""),"",F28*D28*$B$5)</f>
        <v/>
      </c>
      <c r="H28" s="12" t="str">
        <f aca="false">IF(OR(C28="",D28="",E28=""),"",0.0673*(E28*C28^2*D28)^0.976)</f>
        <v/>
      </c>
      <c r="I28" s="12" t="str">
        <f aca="false">IF(H28="","",H28*$B$6)</f>
        <v/>
      </c>
      <c r="J28" s="13" t="str">
        <f aca="false">IF(C28="","",IF(C28&lt;$B$7,"DAP bajo el mínimo",IF(OR(D28="",E28=""),"Falta altura o densidad","")))</f>
        <v/>
      </c>
    </row>
    <row r="29" customFormat="false" ht="15" hidden="false" customHeight="false" outlineLevel="0" collapsed="false">
      <c r="A29" s="10" t="n">
        <v>20</v>
      </c>
      <c r="B29" s="4"/>
      <c r="C29" s="7"/>
      <c r="D29" s="7"/>
      <c r="E29" s="5"/>
      <c r="F29" s="11" t="str">
        <f aca="false">IF(C29="","",PI()/4*(C29/100)^2)</f>
        <v/>
      </c>
      <c r="G29" s="11" t="str">
        <f aca="false">IF(OR(C29="",D29=""),"",F29*D29*$B$5)</f>
        <v/>
      </c>
      <c r="H29" s="12" t="str">
        <f aca="false">IF(OR(C29="",D29="",E29=""),"",0.0673*(E29*C29^2*D29)^0.976)</f>
        <v/>
      </c>
      <c r="I29" s="12" t="str">
        <f aca="false">IF(H29="","",H29*$B$6)</f>
        <v/>
      </c>
      <c r="J29" s="13" t="str">
        <f aca="false">IF(C29="","",IF(C29&lt;$B$7,"DAP bajo el mínimo",IF(OR(D29="",E29=""),"Falta altura o densidad","")))</f>
        <v/>
      </c>
    </row>
    <row r="30" customFormat="false" ht="15" hidden="false" customHeight="false" outlineLevel="0" collapsed="false">
      <c r="A30" s="10" t="n">
        <v>21</v>
      </c>
      <c r="B30" s="4"/>
      <c r="C30" s="7"/>
      <c r="D30" s="7"/>
      <c r="E30" s="5"/>
      <c r="F30" s="11" t="str">
        <f aca="false">IF(C30="","",PI()/4*(C30/100)^2)</f>
        <v/>
      </c>
      <c r="G30" s="11" t="str">
        <f aca="false">IF(OR(C30="",D30=""),"",F30*D30*$B$5)</f>
        <v/>
      </c>
      <c r="H30" s="12" t="str">
        <f aca="false">IF(OR(C30="",D30="",E30=""),"",0.0673*(E30*C30^2*D30)^0.976)</f>
        <v/>
      </c>
      <c r="I30" s="12" t="str">
        <f aca="false">IF(H30="","",H30*$B$6)</f>
        <v/>
      </c>
      <c r="J30" s="13" t="str">
        <f aca="false">IF(C30="","",IF(C30&lt;$B$7,"DAP bajo el mínimo",IF(OR(D30="",E30=""),"Falta altura o densidad","")))</f>
        <v/>
      </c>
    </row>
    <row r="31" customFormat="false" ht="15" hidden="false" customHeight="false" outlineLevel="0" collapsed="false">
      <c r="A31" s="10" t="n">
        <v>22</v>
      </c>
      <c r="B31" s="4"/>
      <c r="C31" s="7"/>
      <c r="D31" s="7"/>
      <c r="E31" s="5"/>
      <c r="F31" s="11" t="str">
        <f aca="false">IF(C31="","",PI()/4*(C31/100)^2)</f>
        <v/>
      </c>
      <c r="G31" s="11" t="str">
        <f aca="false">IF(OR(C31="",D31=""),"",F31*D31*$B$5)</f>
        <v/>
      </c>
      <c r="H31" s="12" t="str">
        <f aca="false">IF(OR(C31="",D31="",E31=""),"",0.0673*(E31*C31^2*D31)^0.976)</f>
        <v/>
      </c>
      <c r="I31" s="12" t="str">
        <f aca="false">IF(H31="","",H31*$B$6)</f>
        <v/>
      </c>
      <c r="J31" s="13" t="str">
        <f aca="false">IF(C31="","",IF(C31&lt;$B$7,"DAP bajo el mínimo",IF(OR(D31="",E31=""),"Falta altura o densidad","")))</f>
        <v/>
      </c>
    </row>
    <row r="32" customFormat="false" ht="15" hidden="false" customHeight="false" outlineLevel="0" collapsed="false">
      <c r="A32" s="10" t="n">
        <v>23</v>
      </c>
      <c r="B32" s="4"/>
      <c r="C32" s="7"/>
      <c r="D32" s="7"/>
      <c r="E32" s="5"/>
      <c r="F32" s="11" t="str">
        <f aca="false">IF(C32="","",PI()/4*(C32/100)^2)</f>
        <v/>
      </c>
      <c r="G32" s="11" t="str">
        <f aca="false">IF(OR(C32="",D32=""),"",F32*D32*$B$5)</f>
        <v/>
      </c>
      <c r="H32" s="12" t="str">
        <f aca="false">IF(OR(C32="",D32="",E32=""),"",0.0673*(E32*C32^2*D32)^0.976)</f>
        <v/>
      </c>
      <c r="I32" s="12" t="str">
        <f aca="false">IF(H32="","",H32*$B$6)</f>
        <v/>
      </c>
      <c r="J32" s="13" t="str">
        <f aca="false">IF(C32="","",IF(C32&lt;$B$7,"DAP bajo el mínimo",IF(OR(D32="",E32=""),"Falta altura o densidad","")))</f>
        <v/>
      </c>
    </row>
    <row r="33" customFormat="false" ht="15" hidden="false" customHeight="false" outlineLevel="0" collapsed="false">
      <c r="A33" s="10" t="n">
        <v>24</v>
      </c>
      <c r="B33" s="4"/>
      <c r="C33" s="7"/>
      <c r="D33" s="7"/>
      <c r="E33" s="5"/>
      <c r="F33" s="11" t="str">
        <f aca="false">IF(C33="","",PI()/4*(C33/100)^2)</f>
        <v/>
      </c>
      <c r="G33" s="11" t="str">
        <f aca="false">IF(OR(C33="",D33=""),"",F33*D33*$B$5)</f>
        <v/>
      </c>
      <c r="H33" s="12" t="str">
        <f aca="false">IF(OR(C33="",D33="",E33=""),"",0.0673*(E33*C33^2*D33)^0.976)</f>
        <v/>
      </c>
      <c r="I33" s="12" t="str">
        <f aca="false">IF(H33="","",H33*$B$6)</f>
        <v/>
      </c>
      <c r="J33" s="13" t="str">
        <f aca="false">IF(C33="","",IF(C33&lt;$B$7,"DAP bajo el mínimo",IF(OR(D33="",E33=""),"Falta altura o densidad","")))</f>
        <v/>
      </c>
    </row>
    <row r="34" customFormat="false" ht="15" hidden="false" customHeight="false" outlineLevel="0" collapsed="false">
      <c r="A34" s="10" t="n">
        <v>25</v>
      </c>
      <c r="B34" s="4"/>
      <c r="C34" s="7"/>
      <c r="D34" s="7"/>
      <c r="E34" s="5"/>
      <c r="F34" s="11" t="str">
        <f aca="false">IF(C34="","",PI()/4*(C34/100)^2)</f>
        <v/>
      </c>
      <c r="G34" s="11" t="str">
        <f aca="false">IF(OR(C34="",D34=""),"",F34*D34*$B$5)</f>
        <v/>
      </c>
      <c r="H34" s="12" t="str">
        <f aca="false">IF(OR(C34="",D34="",E34=""),"",0.0673*(E34*C34^2*D34)^0.976)</f>
        <v/>
      </c>
      <c r="I34" s="12" t="str">
        <f aca="false">IF(H34="","",H34*$B$6)</f>
        <v/>
      </c>
      <c r="J34" s="13" t="str">
        <f aca="false">IF(C34="","",IF(C34&lt;$B$7,"DAP bajo el mínimo",IF(OR(D34="",E34=""),"Falta altura o densidad","")))</f>
        <v/>
      </c>
    </row>
    <row r="35" customFormat="false" ht="15" hidden="false" customHeight="false" outlineLevel="0" collapsed="false">
      <c r="A35" s="10" t="n">
        <v>26</v>
      </c>
      <c r="B35" s="4"/>
      <c r="C35" s="7"/>
      <c r="D35" s="7"/>
      <c r="E35" s="5"/>
      <c r="F35" s="11" t="str">
        <f aca="false">IF(C35="","",PI()/4*(C35/100)^2)</f>
        <v/>
      </c>
      <c r="G35" s="11" t="str">
        <f aca="false">IF(OR(C35="",D35=""),"",F35*D35*$B$5)</f>
        <v/>
      </c>
      <c r="H35" s="12" t="str">
        <f aca="false">IF(OR(C35="",D35="",E35=""),"",0.0673*(E35*C35^2*D35)^0.976)</f>
        <v/>
      </c>
      <c r="I35" s="12" t="str">
        <f aca="false">IF(H35="","",H35*$B$6)</f>
        <v/>
      </c>
      <c r="J35" s="13" t="str">
        <f aca="false">IF(C35="","",IF(C35&lt;$B$7,"DAP bajo el mínimo",IF(OR(D35="",E35=""),"Falta altura o densidad","")))</f>
        <v/>
      </c>
    </row>
    <row r="36" customFormat="false" ht="15" hidden="false" customHeight="false" outlineLevel="0" collapsed="false">
      <c r="A36" s="10" t="n">
        <v>27</v>
      </c>
      <c r="B36" s="4"/>
      <c r="C36" s="7"/>
      <c r="D36" s="7"/>
      <c r="E36" s="5"/>
      <c r="F36" s="11" t="str">
        <f aca="false">IF(C36="","",PI()/4*(C36/100)^2)</f>
        <v/>
      </c>
      <c r="G36" s="11" t="str">
        <f aca="false">IF(OR(C36="",D36=""),"",F36*D36*$B$5)</f>
        <v/>
      </c>
      <c r="H36" s="12" t="str">
        <f aca="false">IF(OR(C36="",D36="",E36=""),"",0.0673*(E36*C36^2*D36)^0.976)</f>
        <v/>
      </c>
      <c r="I36" s="12" t="str">
        <f aca="false">IF(H36="","",H36*$B$6)</f>
        <v/>
      </c>
      <c r="J36" s="13" t="str">
        <f aca="false">IF(C36="","",IF(C36&lt;$B$7,"DAP bajo el mínimo",IF(OR(D36="",E36=""),"Falta altura o densidad","")))</f>
        <v/>
      </c>
    </row>
    <row r="37" customFormat="false" ht="15" hidden="false" customHeight="false" outlineLevel="0" collapsed="false">
      <c r="A37" s="10" t="n">
        <v>28</v>
      </c>
      <c r="B37" s="4"/>
      <c r="C37" s="7"/>
      <c r="D37" s="7"/>
      <c r="E37" s="5"/>
      <c r="F37" s="11" t="str">
        <f aca="false">IF(C37="","",PI()/4*(C37/100)^2)</f>
        <v/>
      </c>
      <c r="G37" s="11" t="str">
        <f aca="false">IF(OR(C37="",D37=""),"",F37*D37*$B$5)</f>
        <v/>
      </c>
      <c r="H37" s="12" t="str">
        <f aca="false">IF(OR(C37="",D37="",E37=""),"",0.0673*(E37*C37^2*D37)^0.976)</f>
        <v/>
      </c>
      <c r="I37" s="12" t="str">
        <f aca="false">IF(H37="","",H37*$B$6)</f>
        <v/>
      </c>
      <c r="J37" s="13" t="str">
        <f aca="false">IF(C37="","",IF(C37&lt;$B$7,"DAP bajo el mínimo",IF(OR(D37="",E37=""),"Falta altura o densidad","")))</f>
        <v/>
      </c>
    </row>
    <row r="38" customFormat="false" ht="15" hidden="false" customHeight="false" outlineLevel="0" collapsed="false">
      <c r="A38" s="10" t="n">
        <v>29</v>
      </c>
      <c r="B38" s="4"/>
      <c r="C38" s="7"/>
      <c r="D38" s="7"/>
      <c r="E38" s="5"/>
      <c r="F38" s="11" t="str">
        <f aca="false">IF(C38="","",PI()/4*(C38/100)^2)</f>
        <v/>
      </c>
      <c r="G38" s="11" t="str">
        <f aca="false">IF(OR(C38="",D38=""),"",F38*D38*$B$5)</f>
        <v/>
      </c>
      <c r="H38" s="12" t="str">
        <f aca="false">IF(OR(C38="",D38="",E38=""),"",0.0673*(E38*C38^2*D38)^0.976)</f>
        <v/>
      </c>
      <c r="I38" s="12" t="str">
        <f aca="false">IF(H38="","",H38*$B$6)</f>
        <v/>
      </c>
      <c r="J38" s="13" t="str">
        <f aca="false">IF(C38="","",IF(C38&lt;$B$7,"DAP bajo el mínimo",IF(OR(D38="",E38=""),"Falta altura o densidad","")))</f>
        <v/>
      </c>
    </row>
    <row r="39" customFormat="false" ht="15" hidden="false" customHeight="false" outlineLevel="0" collapsed="false">
      <c r="A39" s="10" t="n">
        <v>30</v>
      </c>
      <c r="B39" s="4"/>
      <c r="C39" s="7"/>
      <c r="D39" s="7"/>
      <c r="E39" s="5"/>
      <c r="F39" s="11" t="str">
        <f aca="false">IF(C39="","",PI()/4*(C39/100)^2)</f>
        <v/>
      </c>
      <c r="G39" s="11" t="str">
        <f aca="false">IF(OR(C39="",D39=""),"",F39*D39*$B$5)</f>
        <v/>
      </c>
      <c r="H39" s="12" t="str">
        <f aca="false">IF(OR(C39="",D39="",E39=""),"",0.0673*(E39*C39^2*D39)^0.976)</f>
        <v/>
      </c>
      <c r="I39" s="12" t="str">
        <f aca="false">IF(H39="","",H39*$B$6)</f>
        <v/>
      </c>
      <c r="J39" s="13" t="str">
        <f aca="false">IF(C39="","",IF(C39&lt;$B$7,"DAP bajo el mínimo",IF(OR(D39="",E39=""),"Falta altura o densidad","")))</f>
        <v/>
      </c>
    </row>
    <row r="40" customFormat="false" ht="15" hidden="false" customHeight="false" outlineLevel="0" collapsed="false">
      <c r="A40" s="10" t="n">
        <v>31</v>
      </c>
      <c r="B40" s="4"/>
      <c r="C40" s="7"/>
      <c r="D40" s="7"/>
      <c r="E40" s="5"/>
      <c r="F40" s="11" t="str">
        <f aca="false">IF(C40="","",PI()/4*(C40/100)^2)</f>
        <v/>
      </c>
      <c r="G40" s="11" t="str">
        <f aca="false">IF(OR(C40="",D40=""),"",F40*D40*$B$5)</f>
        <v/>
      </c>
      <c r="H40" s="12" t="str">
        <f aca="false">IF(OR(C40="",D40="",E40=""),"",0.0673*(E40*C40^2*D40)^0.976)</f>
        <v/>
      </c>
      <c r="I40" s="12" t="str">
        <f aca="false">IF(H40="","",H40*$B$6)</f>
        <v/>
      </c>
      <c r="J40" s="13" t="str">
        <f aca="false">IF(C40="","",IF(C40&lt;$B$7,"DAP bajo el mínimo",IF(OR(D40="",E40=""),"Falta altura o densidad","")))</f>
        <v/>
      </c>
    </row>
    <row r="41" customFormat="false" ht="15" hidden="false" customHeight="false" outlineLevel="0" collapsed="false">
      <c r="A41" s="10" t="n">
        <v>32</v>
      </c>
      <c r="B41" s="4"/>
      <c r="C41" s="7"/>
      <c r="D41" s="7"/>
      <c r="E41" s="5"/>
      <c r="F41" s="11" t="str">
        <f aca="false">IF(C41="","",PI()/4*(C41/100)^2)</f>
        <v/>
      </c>
      <c r="G41" s="11" t="str">
        <f aca="false">IF(OR(C41="",D41=""),"",F41*D41*$B$5)</f>
        <v/>
      </c>
      <c r="H41" s="12" t="str">
        <f aca="false">IF(OR(C41="",D41="",E41=""),"",0.0673*(E41*C41^2*D41)^0.976)</f>
        <v/>
      </c>
      <c r="I41" s="12" t="str">
        <f aca="false">IF(H41="","",H41*$B$6)</f>
        <v/>
      </c>
      <c r="J41" s="13" t="str">
        <f aca="false">IF(C41="","",IF(C41&lt;$B$7,"DAP bajo el mínimo",IF(OR(D41="",E41=""),"Falta altura o densidad","")))</f>
        <v/>
      </c>
    </row>
    <row r="42" customFormat="false" ht="15" hidden="false" customHeight="false" outlineLevel="0" collapsed="false">
      <c r="A42" s="10" t="n">
        <v>33</v>
      </c>
      <c r="B42" s="4"/>
      <c r="C42" s="7"/>
      <c r="D42" s="7"/>
      <c r="E42" s="5"/>
      <c r="F42" s="11" t="str">
        <f aca="false">IF(C42="","",PI()/4*(C42/100)^2)</f>
        <v/>
      </c>
      <c r="G42" s="11" t="str">
        <f aca="false">IF(OR(C42="",D42=""),"",F42*D42*$B$5)</f>
        <v/>
      </c>
      <c r="H42" s="12" t="str">
        <f aca="false">IF(OR(C42="",D42="",E42=""),"",0.0673*(E42*C42^2*D42)^0.976)</f>
        <v/>
      </c>
      <c r="I42" s="12" t="str">
        <f aca="false">IF(H42="","",H42*$B$6)</f>
        <v/>
      </c>
      <c r="J42" s="13" t="str">
        <f aca="false">IF(C42="","",IF(C42&lt;$B$7,"DAP bajo el mínimo",IF(OR(D42="",E42=""),"Falta altura o densidad","")))</f>
        <v/>
      </c>
    </row>
    <row r="43" customFormat="false" ht="15" hidden="false" customHeight="false" outlineLevel="0" collapsed="false">
      <c r="A43" s="10" t="n">
        <v>34</v>
      </c>
      <c r="B43" s="4"/>
      <c r="C43" s="7"/>
      <c r="D43" s="7"/>
      <c r="E43" s="5"/>
      <c r="F43" s="11" t="str">
        <f aca="false">IF(C43="","",PI()/4*(C43/100)^2)</f>
        <v/>
      </c>
      <c r="G43" s="11" t="str">
        <f aca="false">IF(OR(C43="",D43=""),"",F43*D43*$B$5)</f>
        <v/>
      </c>
      <c r="H43" s="12" t="str">
        <f aca="false">IF(OR(C43="",D43="",E43=""),"",0.0673*(E43*C43^2*D43)^0.976)</f>
        <v/>
      </c>
      <c r="I43" s="12" t="str">
        <f aca="false">IF(H43="","",H43*$B$6)</f>
        <v/>
      </c>
      <c r="J43" s="13" t="str">
        <f aca="false">IF(C43="","",IF(C43&lt;$B$7,"DAP bajo el mínimo",IF(OR(D43="",E43=""),"Falta altura o densidad","")))</f>
        <v/>
      </c>
    </row>
    <row r="44" customFormat="false" ht="15" hidden="false" customHeight="false" outlineLevel="0" collapsed="false">
      <c r="A44" s="10" t="n">
        <v>35</v>
      </c>
      <c r="B44" s="4"/>
      <c r="C44" s="7"/>
      <c r="D44" s="7"/>
      <c r="E44" s="5"/>
      <c r="F44" s="11" t="str">
        <f aca="false">IF(C44="","",PI()/4*(C44/100)^2)</f>
        <v/>
      </c>
      <c r="G44" s="11" t="str">
        <f aca="false">IF(OR(C44="",D44=""),"",F44*D44*$B$5)</f>
        <v/>
      </c>
      <c r="H44" s="12" t="str">
        <f aca="false">IF(OR(C44="",D44="",E44=""),"",0.0673*(E44*C44^2*D44)^0.976)</f>
        <v/>
      </c>
      <c r="I44" s="12" t="str">
        <f aca="false">IF(H44="","",H44*$B$6)</f>
        <v/>
      </c>
      <c r="J44" s="13" t="str">
        <f aca="false">IF(C44="","",IF(C44&lt;$B$7,"DAP bajo el mínimo",IF(OR(D44="",E44=""),"Falta altura o densidad","")))</f>
        <v/>
      </c>
    </row>
    <row r="45" customFormat="false" ht="15" hidden="false" customHeight="false" outlineLevel="0" collapsed="false">
      <c r="A45" s="10" t="n">
        <v>36</v>
      </c>
      <c r="B45" s="4"/>
      <c r="C45" s="7"/>
      <c r="D45" s="7"/>
      <c r="E45" s="5"/>
      <c r="F45" s="11" t="str">
        <f aca="false">IF(C45="","",PI()/4*(C45/100)^2)</f>
        <v/>
      </c>
      <c r="G45" s="11" t="str">
        <f aca="false">IF(OR(C45="",D45=""),"",F45*D45*$B$5)</f>
        <v/>
      </c>
      <c r="H45" s="12" t="str">
        <f aca="false">IF(OR(C45="",D45="",E45=""),"",0.0673*(E45*C45^2*D45)^0.976)</f>
        <v/>
      </c>
      <c r="I45" s="12" t="str">
        <f aca="false">IF(H45="","",H45*$B$6)</f>
        <v/>
      </c>
      <c r="J45" s="13" t="str">
        <f aca="false">IF(C45="","",IF(C45&lt;$B$7,"DAP bajo el mínimo",IF(OR(D45="",E45=""),"Falta altura o densidad","")))</f>
        <v/>
      </c>
    </row>
    <row r="46" customFormat="false" ht="15" hidden="false" customHeight="false" outlineLevel="0" collapsed="false">
      <c r="A46" s="10" t="n">
        <v>37</v>
      </c>
      <c r="B46" s="4"/>
      <c r="C46" s="7"/>
      <c r="D46" s="7"/>
      <c r="E46" s="5"/>
      <c r="F46" s="11" t="str">
        <f aca="false">IF(C46="","",PI()/4*(C46/100)^2)</f>
        <v/>
      </c>
      <c r="G46" s="11" t="str">
        <f aca="false">IF(OR(C46="",D46=""),"",F46*D46*$B$5)</f>
        <v/>
      </c>
      <c r="H46" s="12" t="str">
        <f aca="false">IF(OR(C46="",D46="",E46=""),"",0.0673*(E46*C46^2*D46)^0.976)</f>
        <v/>
      </c>
      <c r="I46" s="12" t="str">
        <f aca="false">IF(H46="","",H46*$B$6)</f>
        <v/>
      </c>
      <c r="J46" s="13" t="str">
        <f aca="false">IF(C46="","",IF(C46&lt;$B$7,"DAP bajo el mínimo",IF(OR(D46="",E46=""),"Falta altura o densidad","")))</f>
        <v/>
      </c>
    </row>
    <row r="47" customFormat="false" ht="15" hidden="false" customHeight="false" outlineLevel="0" collapsed="false">
      <c r="A47" s="10" t="n">
        <v>38</v>
      </c>
      <c r="B47" s="4"/>
      <c r="C47" s="7"/>
      <c r="D47" s="7"/>
      <c r="E47" s="5"/>
      <c r="F47" s="11" t="str">
        <f aca="false">IF(C47="","",PI()/4*(C47/100)^2)</f>
        <v/>
      </c>
      <c r="G47" s="11" t="str">
        <f aca="false">IF(OR(C47="",D47=""),"",F47*D47*$B$5)</f>
        <v/>
      </c>
      <c r="H47" s="12" t="str">
        <f aca="false">IF(OR(C47="",D47="",E47=""),"",0.0673*(E47*C47^2*D47)^0.976)</f>
        <v/>
      </c>
      <c r="I47" s="12" t="str">
        <f aca="false">IF(H47="","",H47*$B$6)</f>
        <v/>
      </c>
      <c r="J47" s="13" t="str">
        <f aca="false">IF(C47="","",IF(C47&lt;$B$7,"DAP bajo el mínimo",IF(OR(D47="",E47=""),"Falta altura o densidad","")))</f>
        <v/>
      </c>
    </row>
    <row r="48" customFormat="false" ht="15" hidden="false" customHeight="false" outlineLevel="0" collapsed="false">
      <c r="A48" s="10" t="n">
        <v>39</v>
      </c>
      <c r="B48" s="4"/>
      <c r="C48" s="7"/>
      <c r="D48" s="7"/>
      <c r="E48" s="5"/>
      <c r="F48" s="11" t="str">
        <f aca="false">IF(C48="","",PI()/4*(C48/100)^2)</f>
        <v/>
      </c>
      <c r="G48" s="11" t="str">
        <f aca="false">IF(OR(C48="",D48=""),"",F48*D48*$B$5)</f>
        <v/>
      </c>
      <c r="H48" s="12" t="str">
        <f aca="false">IF(OR(C48="",D48="",E48=""),"",0.0673*(E48*C48^2*D48)^0.976)</f>
        <v/>
      </c>
      <c r="I48" s="12" t="str">
        <f aca="false">IF(H48="","",H48*$B$6)</f>
        <v/>
      </c>
      <c r="J48" s="13" t="str">
        <f aca="false">IF(C48="","",IF(C48&lt;$B$7,"DAP bajo el mínimo",IF(OR(D48="",E48=""),"Falta altura o densidad","")))</f>
        <v/>
      </c>
    </row>
    <row r="49" customFormat="false" ht="15" hidden="false" customHeight="false" outlineLevel="0" collapsed="false">
      <c r="A49" s="10" t="n">
        <v>40</v>
      </c>
      <c r="B49" s="4"/>
      <c r="C49" s="7"/>
      <c r="D49" s="7"/>
      <c r="E49" s="5"/>
      <c r="F49" s="11" t="str">
        <f aca="false">IF(C49="","",PI()/4*(C49/100)^2)</f>
        <v/>
      </c>
      <c r="G49" s="11" t="str">
        <f aca="false">IF(OR(C49="",D49=""),"",F49*D49*$B$5)</f>
        <v/>
      </c>
      <c r="H49" s="12" t="str">
        <f aca="false">IF(OR(C49="",D49="",E49=""),"",0.0673*(E49*C49^2*D49)^0.976)</f>
        <v/>
      </c>
      <c r="I49" s="12" t="str">
        <f aca="false">IF(H49="","",H49*$B$6)</f>
        <v/>
      </c>
      <c r="J49" s="13" t="str">
        <f aca="false">IF(C49="","",IF(C49&lt;$B$7,"DAP bajo el mínimo",IF(OR(D49="",E49=""),"Falta altura o densidad","")))</f>
        <v/>
      </c>
    </row>
    <row r="50" customFormat="false" ht="15" hidden="false" customHeight="false" outlineLevel="0" collapsed="false">
      <c r="A50" s="10" t="n">
        <v>41</v>
      </c>
      <c r="B50" s="4"/>
      <c r="C50" s="7"/>
      <c r="D50" s="7"/>
      <c r="E50" s="5"/>
      <c r="F50" s="11" t="str">
        <f aca="false">IF(C50="","",PI()/4*(C50/100)^2)</f>
        <v/>
      </c>
      <c r="G50" s="11" t="str">
        <f aca="false">IF(OR(C50="",D50=""),"",F50*D50*$B$5)</f>
        <v/>
      </c>
      <c r="H50" s="12" t="str">
        <f aca="false">IF(OR(C50="",D50="",E50=""),"",0.0673*(E50*C50^2*D50)^0.976)</f>
        <v/>
      </c>
      <c r="I50" s="12" t="str">
        <f aca="false">IF(H50="","",H50*$B$6)</f>
        <v/>
      </c>
      <c r="J50" s="13" t="str">
        <f aca="false">IF(C50="","",IF(C50&lt;$B$7,"DAP bajo el mínimo",IF(OR(D50="",E50=""),"Falta altura o densidad","")))</f>
        <v/>
      </c>
    </row>
    <row r="51" customFormat="false" ht="15" hidden="false" customHeight="false" outlineLevel="0" collapsed="false">
      <c r="A51" s="10" t="n">
        <v>42</v>
      </c>
      <c r="B51" s="4"/>
      <c r="C51" s="7"/>
      <c r="D51" s="7"/>
      <c r="E51" s="5"/>
      <c r="F51" s="11" t="str">
        <f aca="false">IF(C51="","",PI()/4*(C51/100)^2)</f>
        <v/>
      </c>
      <c r="G51" s="11" t="str">
        <f aca="false">IF(OR(C51="",D51=""),"",F51*D51*$B$5)</f>
        <v/>
      </c>
      <c r="H51" s="12" t="str">
        <f aca="false">IF(OR(C51="",D51="",E51=""),"",0.0673*(E51*C51^2*D51)^0.976)</f>
        <v/>
      </c>
      <c r="I51" s="12" t="str">
        <f aca="false">IF(H51="","",H51*$B$6)</f>
        <v/>
      </c>
      <c r="J51" s="13" t="str">
        <f aca="false">IF(C51="","",IF(C51&lt;$B$7,"DAP bajo el mínimo",IF(OR(D51="",E51=""),"Falta altura o densidad","")))</f>
        <v/>
      </c>
    </row>
    <row r="52" customFormat="false" ht="15" hidden="false" customHeight="false" outlineLevel="0" collapsed="false">
      <c r="A52" s="10" t="n">
        <v>43</v>
      </c>
      <c r="B52" s="4"/>
      <c r="C52" s="7"/>
      <c r="D52" s="7"/>
      <c r="E52" s="5"/>
      <c r="F52" s="11" t="str">
        <f aca="false">IF(C52="","",PI()/4*(C52/100)^2)</f>
        <v/>
      </c>
      <c r="G52" s="11" t="str">
        <f aca="false">IF(OR(C52="",D52=""),"",F52*D52*$B$5)</f>
        <v/>
      </c>
      <c r="H52" s="12" t="str">
        <f aca="false">IF(OR(C52="",D52="",E52=""),"",0.0673*(E52*C52^2*D52)^0.976)</f>
        <v/>
      </c>
      <c r="I52" s="12" t="str">
        <f aca="false">IF(H52="","",H52*$B$6)</f>
        <v/>
      </c>
      <c r="J52" s="13" t="str">
        <f aca="false">IF(C52="","",IF(C52&lt;$B$7,"DAP bajo el mínimo",IF(OR(D52="",E52=""),"Falta altura o densidad","")))</f>
        <v/>
      </c>
    </row>
    <row r="53" customFormat="false" ht="15" hidden="false" customHeight="false" outlineLevel="0" collapsed="false">
      <c r="A53" s="10" t="n">
        <v>44</v>
      </c>
      <c r="B53" s="4"/>
      <c r="C53" s="7"/>
      <c r="D53" s="7"/>
      <c r="E53" s="5"/>
      <c r="F53" s="11" t="str">
        <f aca="false">IF(C53="","",PI()/4*(C53/100)^2)</f>
        <v/>
      </c>
      <c r="G53" s="11" t="str">
        <f aca="false">IF(OR(C53="",D53=""),"",F53*D53*$B$5)</f>
        <v/>
      </c>
      <c r="H53" s="12" t="str">
        <f aca="false">IF(OR(C53="",D53="",E53=""),"",0.0673*(E53*C53^2*D53)^0.976)</f>
        <v/>
      </c>
      <c r="I53" s="12" t="str">
        <f aca="false">IF(H53="","",H53*$B$6)</f>
        <v/>
      </c>
      <c r="J53" s="13" t="str">
        <f aca="false">IF(C53="","",IF(C53&lt;$B$7,"DAP bajo el mínimo",IF(OR(D53="",E53=""),"Falta altura o densidad","")))</f>
        <v/>
      </c>
    </row>
    <row r="54" customFormat="false" ht="15" hidden="false" customHeight="false" outlineLevel="0" collapsed="false">
      <c r="A54" s="10" t="n">
        <v>45</v>
      </c>
      <c r="B54" s="4"/>
      <c r="C54" s="7"/>
      <c r="D54" s="7"/>
      <c r="E54" s="5"/>
      <c r="F54" s="11" t="str">
        <f aca="false">IF(C54="","",PI()/4*(C54/100)^2)</f>
        <v/>
      </c>
      <c r="G54" s="11" t="str">
        <f aca="false">IF(OR(C54="",D54=""),"",F54*D54*$B$5)</f>
        <v/>
      </c>
      <c r="H54" s="12" t="str">
        <f aca="false">IF(OR(C54="",D54="",E54=""),"",0.0673*(E54*C54^2*D54)^0.976)</f>
        <v/>
      </c>
      <c r="I54" s="12" t="str">
        <f aca="false">IF(H54="","",H54*$B$6)</f>
        <v/>
      </c>
      <c r="J54" s="13" t="str">
        <f aca="false">IF(C54="","",IF(C54&lt;$B$7,"DAP bajo el mínimo",IF(OR(D54="",E54=""),"Falta altura o densidad","")))</f>
        <v/>
      </c>
    </row>
    <row r="55" customFormat="false" ht="15" hidden="false" customHeight="false" outlineLevel="0" collapsed="false">
      <c r="A55" s="10" t="n">
        <v>46</v>
      </c>
      <c r="B55" s="4"/>
      <c r="C55" s="7"/>
      <c r="D55" s="7"/>
      <c r="E55" s="5"/>
      <c r="F55" s="11" t="str">
        <f aca="false">IF(C55="","",PI()/4*(C55/100)^2)</f>
        <v/>
      </c>
      <c r="G55" s="11" t="str">
        <f aca="false">IF(OR(C55="",D55=""),"",F55*D55*$B$5)</f>
        <v/>
      </c>
      <c r="H55" s="12" t="str">
        <f aca="false">IF(OR(C55="",D55="",E55=""),"",0.0673*(E55*C55^2*D55)^0.976)</f>
        <v/>
      </c>
      <c r="I55" s="12" t="str">
        <f aca="false">IF(H55="","",H55*$B$6)</f>
        <v/>
      </c>
      <c r="J55" s="13" t="str">
        <f aca="false">IF(C55="","",IF(C55&lt;$B$7,"DAP bajo el mínimo",IF(OR(D55="",E55=""),"Falta altura o densidad","")))</f>
        <v/>
      </c>
    </row>
    <row r="56" customFormat="false" ht="15" hidden="false" customHeight="false" outlineLevel="0" collapsed="false">
      <c r="A56" s="10" t="n">
        <v>47</v>
      </c>
      <c r="B56" s="4"/>
      <c r="C56" s="7"/>
      <c r="D56" s="7"/>
      <c r="E56" s="5"/>
      <c r="F56" s="11" t="str">
        <f aca="false">IF(C56="","",PI()/4*(C56/100)^2)</f>
        <v/>
      </c>
      <c r="G56" s="11" t="str">
        <f aca="false">IF(OR(C56="",D56=""),"",F56*D56*$B$5)</f>
        <v/>
      </c>
      <c r="H56" s="12" t="str">
        <f aca="false">IF(OR(C56="",D56="",E56=""),"",0.0673*(E56*C56^2*D56)^0.976)</f>
        <v/>
      </c>
      <c r="I56" s="12" t="str">
        <f aca="false">IF(H56="","",H56*$B$6)</f>
        <v/>
      </c>
      <c r="J56" s="13" t="str">
        <f aca="false">IF(C56="","",IF(C56&lt;$B$7,"DAP bajo el mínimo",IF(OR(D56="",E56=""),"Falta altura o densidad","")))</f>
        <v/>
      </c>
    </row>
    <row r="57" customFormat="false" ht="15" hidden="false" customHeight="false" outlineLevel="0" collapsed="false">
      <c r="A57" s="10" t="n">
        <v>48</v>
      </c>
      <c r="B57" s="4"/>
      <c r="C57" s="7"/>
      <c r="D57" s="7"/>
      <c r="E57" s="5"/>
      <c r="F57" s="11" t="str">
        <f aca="false">IF(C57="","",PI()/4*(C57/100)^2)</f>
        <v/>
      </c>
      <c r="G57" s="11" t="str">
        <f aca="false">IF(OR(C57="",D57=""),"",F57*D57*$B$5)</f>
        <v/>
      </c>
      <c r="H57" s="12" t="str">
        <f aca="false">IF(OR(C57="",D57="",E57=""),"",0.0673*(E57*C57^2*D57)^0.976)</f>
        <v/>
      </c>
      <c r="I57" s="12" t="str">
        <f aca="false">IF(H57="","",H57*$B$6)</f>
        <v/>
      </c>
      <c r="J57" s="13" t="str">
        <f aca="false">IF(C57="","",IF(C57&lt;$B$7,"DAP bajo el mínimo",IF(OR(D57="",E57=""),"Falta altura o densidad","")))</f>
        <v/>
      </c>
    </row>
    <row r="58" customFormat="false" ht="15" hidden="false" customHeight="false" outlineLevel="0" collapsed="false">
      <c r="A58" s="10" t="n">
        <v>49</v>
      </c>
      <c r="B58" s="4"/>
      <c r="C58" s="7"/>
      <c r="D58" s="7"/>
      <c r="E58" s="5"/>
      <c r="F58" s="11" t="str">
        <f aca="false">IF(C58="","",PI()/4*(C58/100)^2)</f>
        <v/>
      </c>
      <c r="G58" s="11" t="str">
        <f aca="false">IF(OR(C58="",D58=""),"",F58*D58*$B$5)</f>
        <v/>
      </c>
      <c r="H58" s="12" t="str">
        <f aca="false">IF(OR(C58="",D58="",E58=""),"",0.0673*(E58*C58^2*D58)^0.976)</f>
        <v/>
      </c>
      <c r="I58" s="12" t="str">
        <f aca="false">IF(H58="","",H58*$B$6)</f>
        <v/>
      </c>
      <c r="J58" s="13" t="str">
        <f aca="false">IF(C58="","",IF(C58&lt;$B$7,"DAP bajo el mínimo",IF(OR(D58="",E58=""),"Falta altura o densidad","")))</f>
        <v/>
      </c>
    </row>
    <row r="59" customFormat="false" ht="15" hidden="false" customHeight="false" outlineLevel="0" collapsed="false">
      <c r="A59" s="10" t="n">
        <v>50</v>
      </c>
      <c r="B59" s="4"/>
      <c r="C59" s="7"/>
      <c r="D59" s="7"/>
      <c r="E59" s="5"/>
      <c r="F59" s="11" t="str">
        <f aca="false">IF(C59="","",PI()/4*(C59/100)^2)</f>
        <v/>
      </c>
      <c r="G59" s="11" t="str">
        <f aca="false">IF(OR(C59="",D59=""),"",F59*D59*$B$5)</f>
        <v/>
      </c>
      <c r="H59" s="12" t="str">
        <f aca="false">IF(OR(C59="",D59="",E59=""),"",0.0673*(E59*C59^2*D59)^0.976)</f>
        <v/>
      </c>
      <c r="I59" s="12" t="str">
        <f aca="false">IF(H59="","",H59*$B$6)</f>
        <v/>
      </c>
      <c r="J59" s="13" t="str">
        <f aca="false">IF(C59="","",IF(C59&lt;$B$7,"DAP bajo el mínimo",IF(OR(D59="",E59=""),"Falta altura o densidad","")))</f>
        <v/>
      </c>
    </row>
    <row r="60" customFormat="false" ht="15" hidden="false" customHeight="false" outlineLevel="0" collapsed="false">
      <c r="A60" s="10" t="n">
        <v>51</v>
      </c>
      <c r="B60" s="4"/>
      <c r="C60" s="7"/>
      <c r="D60" s="7"/>
      <c r="E60" s="5"/>
      <c r="F60" s="11" t="str">
        <f aca="false">IF(C60="","",PI()/4*(C60/100)^2)</f>
        <v/>
      </c>
      <c r="G60" s="11" t="str">
        <f aca="false">IF(OR(C60="",D60=""),"",F60*D60*$B$5)</f>
        <v/>
      </c>
      <c r="H60" s="12" t="str">
        <f aca="false">IF(OR(C60="",D60="",E60=""),"",0.0673*(E60*C60^2*D60)^0.976)</f>
        <v/>
      </c>
      <c r="I60" s="12" t="str">
        <f aca="false">IF(H60="","",H60*$B$6)</f>
        <v/>
      </c>
      <c r="J60" s="13" t="str">
        <f aca="false">IF(C60="","",IF(C60&lt;$B$7,"DAP bajo el mínimo",IF(OR(D60="",E60=""),"Falta altura o densidad","")))</f>
        <v/>
      </c>
    </row>
    <row r="61" customFormat="false" ht="15" hidden="false" customHeight="false" outlineLevel="0" collapsed="false">
      <c r="A61" s="10" t="n">
        <v>52</v>
      </c>
      <c r="B61" s="4"/>
      <c r="C61" s="7"/>
      <c r="D61" s="7"/>
      <c r="E61" s="5"/>
      <c r="F61" s="11" t="str">
        <f aca="false">IF(C61="","",PI()/4*(C61/100)^2)</f>
        <v/>
      </c>
      <c r="G61" s="11" t="str">
        <f aca="false">IF(OR(C61="",D61=""),"",F61*D61*$B$5)</f>
        <v/>
      </c>
      <c r="H61" s="12" t="str">
        <f aca="false">IF(OR(C61="",D61="",E61=""),"",0.0673*(E61*C61^2*D61)^0.976)</f>
        <v/>
      </c>
      <c r="I61" s="12" t="str">
        <f aca="false">IF(H61="","",H61*$B$6)</f>
        <v/>
      </c>
      <c r="J61" s="13" t="str">
        <f aca="false">IF(C61="","",IF(C61&lt;$B$7,"DAP bajo el mínimo",IF(OR(D61="",E61=""),"Falta altura o densidad","")))</f>
        <v/>
      </c>
    </row>
    <row r="62" customFormat="false" ht="15" hidden="false" customHeight="false" outlineLevel="0" collapsed="false">
      <c r="A62" s="10" t="n">
        <v>53</v>
      </c>
      <c r="B62" s="4"/>
      <c r="C62" s="7"/>
      <c r="D62" s="7"/>
      <c r="E62" s="5"/>
      <c r="F62" s="11" t="str">
        <f aca="false">IF(C62="","",PI()/4*(C62/100)^2)</f>
        <v/>
      </c>
      <c r="G62" s="11" t="str">
        <f aca="false">IF(OR(C62="",D62=""),"",F62*D62*$B$5)</f>
        <v/>
      </c>
      <c r="H62" s="12" t="str">
        <f aca="false">IF(OR(C62="",D62="",E62=""),"",0.0673*(E62*C62^2*D62)^0.976)</f>
        <v/>
      </c>
      <c r="I62" s="12" t="str">
        <f aca="false">IF(H62="","",H62*$B$6)</f>
        <v/>
      </c>
      <c r="J62" s="13" t="str">
        <f aca="false">IF(C62="","",IF(C62&lt;$B$7,"DAP bajo el mínimo",IF(OR(D62="",E62=""),"Falta altura o densidad","")))</f>
        <v/>
      </c>
    </row>
    <row r="63" customFormat="false" ht="15" hidden="false" customHeight="false" outlineLevel="0" collapsed="false">
      <c r="A63" s="10" t="n">
        <v>54</v>
      </c>
      <c r="B63" s="4"/>
      <c r="C63" s="7"/>
      <c r="D63" s="7"/>
      <c r="E63" s="5"/>
      <c r="F63" s="11" t="str">
        <f aca="false">IF(C63="","",PI()/4*(C63/100)^2)</f>
        <v/>
      </c>
      <c r="G63" s="11" t="str">
        <f aca="false">IF(OR(C63="",D63=""),"",F63*D63*$B$5)</f>
        <v/>
      </c>
      <c r="H63" s="12" t="str">
        <f aca="false">IF(OR(C63="",D63="",E63=""),"",0.0673*(E63*C63^2*D63)^0.976)</f>
        <v/>
      </c>
      <c r="I63" s="12" t="str">
        <f aca="false">IF(H63="","",H63*$B$6)</f>
        <v/>
      </c>
      <c r="J63" s="13" t="str">
        <f aca="false">IF(C63="","",IF(C63&lt;$B$7,"DAP bajo el mínimo",IF(OR(D63="",E63=""),"Falta altura o densidad","")))</f>
        <v/>
      </c>
    </row>
    <row r="64" customFormat="false" ht="15" hidden="false" customHeight="false" outlineLevel="0" collapsed="false">
      <c r="A64" s="10" t="n">
        <v>55</v>
      </c>
      <c r="B64" s="4"/>
      <c r="C64" s="7"/>
      <c r="D64" s="7"/>
      <c r="E64" s="5"/>
      <c r="F64" s="11" t="str">
        <f aca="false">IF(C64="","",PI()/4*(C64/100)^2)</f>
        <v/>
      </c>
      <c r="G64" s="11" t="str">
        <f aca="false">IF(OR(C64="",D64=""),"",F64*D64*$B$5)</f>
        <v/>
      </c>
      <c r="H64" s="12" t="str">
        <f aca="false">IF(OR(C64="",D64="",E64=""),"",0.0673*(E64*C64^2*D64)^0.976)</f>
        <v/>
      </c>
      <c r="I64" s="12" t="str">
        <f aca="false">IF(H64="","",H64*$B$6)</f>
        <v/>
      </c>
      <c r="J64" s="13" t="str">
        <f aca="false">IF(C64="","",IF(C64&lt;$B$7,"DAP bajo el mínimo",IF(OR(D64="",E64=""),"Falta altura o densidad","")))</f>
        <v/>
      </c>
    </row>
    <row r="65" customFormat="false" ht="15" hidden="false" customHeight="false" outlineLevel="0" collapsed="false">
      <c r="A65" s="10" t="n">
        <v>56</v>
      </c>
      <c r="B65" s="4"/>
      <c r="C65" s="7"/>
      <c r="D65" s="7"/>
      <c r="E65" s="5"/>
      <c r="F65" s="11" t="str">
        <f aca="false">IF(C65="","",PI()/4*(C65/100)^2)</f>
        <v/>
      </c>
      <c r="G65" s="11" t="str">
        <f aca="false">IF(OR(C65="",D65=""),"",F65*D65*$B$5)</f>
        <v/>
      </c>
      <c r="H65" s="12" t="str">
        <f aca="false">IF(OR(C65="",D65="",E65=""),"",0.0673*(E65*C65^2*D65)^0.976)</f>
        <v/>
      </c>
      <c r="I65" s="12" t="str">
        <f aca="false">IF(H65="","",H65*$B$6)</f>
        <v/>
      </c>
      <c r="J65" s="13" t="str">
        <f aca="false">IF(C65="","",IF(C65&lt;$B$7,"DAP bajo el mínimo",IF(OR(D65="",E65=""),"Falta altura o densidad","")))</f>
        <v/>
      </c>
    </row>
    <row r="66" customFormat="false" ht="15" hidden="false" customHeight="false" outlineLevel="0" collapsed="false">
      <c r="A66" s="10" t="n">
        <v>57</v>
      </c>
      <c r="B66" s="4"/>
      <c r="C66" s="7"/>
      <c r="D66" s="7"/>
      <c r="E66" s="5"/>
      <c r="F66" s="11" t="str">
        <f aca="false">IF(C66="","",PI()/4*(C66/100)^2)</f>
        <v/>
      </c>
      <c r="G66" s="11" t="str">
        <f aca="false">IF(OR(C66="",D66=""),"",F66*D66*$B$5)</f>
        <v/>
      </c>
      <c r="H66" s="12" t="str">
        <f aca="false">IF(OR(C66="",D66="",E66=""),"",0.0673*(E66*C66^2*D66)^0.976)</f>
        <v/>
      </c>
      <c r="I66" s="12" t="str">
        <f aca="false">IF(H66="","",H66*$B$6)</f>
        <v/>
      </c>
      <c r="J66" s="13" t="str">
        <f aca="false">IF(C66="","",IF(C66&lt;$B$7,"DAP bajo el mínimo",IF(OR(D66="",E66=""),"Falta altura o densidad","")))</f>
        <v/>
      </c>
    </row>
    <row r="67" customFormat="false" ht="15" hidden="false" customHeight="false" outlineLevel="0" collapsed="false">
      <c r="A67" s="10" t="n">
        <v>58</v>
      </c>
      <c r="B67" s="4"/>
      <c r="C67" s="7"/>
      <c r="D67" s="7"/>
      <c r="E67" s="5"/>
      <c r="F67" s="11" t="str">
        <f aca="false">IF(C67="","",PI()/4*(C67/100)^2)</f>
        <v/>
      </c>
      <c r="G67" s="11" t="str">
        <f aca="false">IF(OR(C67="",D67=""),"",F67*D67*$B$5)</f>
        <v/>
      </c>
      <c r="H67" s="12" t="str">
        <f aca="false">IF(OR(C67="",D67="",E67=""),"",0.0673*(E67*C67^2*D67)^0.976)</f>
        <v/>
      </c>
      <c r="I67" s="12" t="str">
        <f aca="false">IF(H67="","",H67*$B$6)</f>
        <v/>
      </c>
      <c r="J67" s="13" t="str">
        <f aca="false">IF(C67="","",IF(C67&lt;$B$7,"DAP bajo el mínimo",IF(OR(D67="",E67=""),"Falta altura o densidad","")))</f>
        <v/>
      </c>
    </row>
    <row r="68" customFormat="false" ht="15" hidden="false" customHeight="false" outlineLevel="0" collapsed="false">
      <c r="A68" s="10" t="n">
        <v>59</v>
      </c>
      <c r="B68" s="4"/>
      <c r="C68" s="7"/>
      <c r="D68" s="7"/>
      <c r="E68" s="5"/>
      <c r="F68" s="11" t="str">
        <f aca="false">IF(C68="","",PI()/4*(C68/100)^2)</f>
        <v/>
      </c>
      <c r="G68" s="11" t="str">
        <f aca="false">IF(OR(C68="",D68=""),"",F68*D68*$B$5)</f>
        <v/>
      </c>
      <c r="H68" s="12" t="str">
        <f aca="false">IF(OR(C68="",D68="",E68=""),"",0.0673*(E68*C68^2*D68)^0.976)</f>
        <v/>
      </c>
      <c r="I68" s="12" t="str">
        <f aca="false">IF(H68="","",H68*$B$6)</f>
        <v/>
      </c>
      <c r="J68" s="13" t="str">
        <f aca="false">IF(C68="","",IF(C68&lt;$B$7,"DAP bajo el mínimo",IF(OR(D68="",E68=""),"Falta altura o densidad","")))</f>
        <v/>
      </c>
    </row>
    <row r="69" customFormat="false" ht="15" hidden="false" customHeight="false" outlineLevel="0" collapsed="false">
      <c r="A69" s="10" t="n">
        <v>60</v>
      </c>
      <c r="B69" s="4"/>
      <c r="C69" s="7"/>
      <c r="D69" s="7"/>
      <c r="E69" s="5"/>
      <c r="F69" s="11" t="str">
        <f aca="false">IF(C69="","",PI()/4*(C69/100)^2)</f>
        <v/>
      </c>
      <c r="G69" s="11" t="str">
        <f aca="false">IF(OR(C69="",D69=""),"",F69*D69*$B$5)</f>
        <v/>
      </c>
      <c r="H69" s="12" t="str">
        <f aca="false">IF(OR(C69="",D69="",E69=""),"",0.0673*(E69*C69^2*D69)^0.976)</f>
        <v/>
      </c>
      <c r="I69" s="12" t="str">
        <f aca="false">IF(H69="","",H69*$B$6)</f>
        <v/>
      </c>
      <c r="J69" s="13" t="str">
        <f aca="false">IF(C69="","",IF(C69&lt;$B$7,"DAP bajo el mínimo",IF(OR(D69="",E69=""),"Falta altura o densidad","")))</f>
        <v/>
      </c>
    </row>
  </sheetData>
  <dataValidations count="1">
    <dataValidation allowBlank="true" error="Escribe un número mayor que cero." errorStyle="stop" operator="greaterThan" showDropDown="false" showErrorMessage="true" showInputMessage="false" sqref="B4:B5 C10:E6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4" min="4" style="0" width="40"/>
    <col collapsed="false" customWidth="true" hidden="false" outlineLevel="0" max="5" min="5" style="0" width="26"/>
    <col collapsed="false" customWidth="true" hidden="false" outlineLevel="0" max="8" min="6" style="0" width="12"/>
  </cols>
  <sheetData>
    <row r="1" customFormat="false" ht="17.3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43.5" hidden="false" customHeight="true" outlineLevel="0" collapsed="false">
      <c r="A4" s="8" t="s">
        <v>42</v>
      </c>
      <c r="B4" s="8" t="s">
        <v>43</v>
      </c>
      <c r="D4" s="9" t="s">
        <v>44</v>
      </c>
      <c r="E4" s="9" t="s">
        <v>20</v>
      </c>
    </row>
    <row r="5" customFormat="false" ht="15" hidden="false" customHeight="false" outlineLevel="0" collapsed="false">
      <c r="A5" s="10" t="s">
        <v>45</v>
      </c>
      <c r="B5" s="7"/>
      <c r="D5" s="14" t="s">
        <v>46</v>
      </c>
      <c r="E5" s="15" t="n">
        <f aca="false">COUNT(B5:B64)</f>
        <v>0</v>
      </c>
    </row>
    <row r="6" customFormat="false" ht="15" hidden="false" customHeight="false" outlineLevel="0" collapsed="false">
      <c r="A6" s="10" t="s">
        <v>47</v>
      </c>
      <c r="B6" s="7"/>
      <c r="D6" s="14" t="s">
        <v>48</v>
      </c>
      <c r="E6" s="12" t="str">
        <f aca="false">IFERROR(AVERAGE(B5:B64),"")</f>
        <v/>
      </c>
    </row>
    <row r="7" customFormat="false" ht="15" hidden="false" customHeight="false" outlineLevel="0" collapsed="false">
      <c r="A7" s="10" t="s">
        <v>49</v>
      </c>
      <c r="B7" s="7"/>
      <c r="D7" s="14" t="s">
        <v>50</v>
      </c>
      <c r="E7" s="12" t="str">
        <f aca="false">IFERROR(STDEV(B5:B64),"")</f>
        <v/>
      </c>
    </row>
    <row r="8" customFormat="false" ht="15" hidden="false" customHeight="false" outlineLevel="0" collapsed="false">
      <c r="A8" s="10" t="s">
        <v>51</v>
      </c>
      <c r="B8" s="7"/>
      <c r="D8" s="14" t="s">
        <v>52</v>
      </c>
      <c r="E8" s="16" t="str">
        <f aca="false">IFERROR(E7/E6*100,"")</f>
        <v/>
      </c>
    </row>
    <row r="9" customFormat="false" ht="15" hidden="false" customHeight="false" outlineLevel="0" collapsed="false">
      <c r="A9" s="10" t="s">
        <v>53</v>
      </c>
      <c r="B9" s="7"/>
      <c r="D9" s="14" t="s">
        <v>54</v>
      </c>
      <c r="E9" s="17" t="str">
        <f aca="false">IFERROR(TINV(0.05,E5-1),"")</f>
        <v/>
      </c>
    </row>
    <row r="10" customFormat="false" ht="15" hidden="false" customHeight="false" outlineLevel="0" collapsed="false">
      <c r="A10" s="10" t="s">
        <v>55</v>
      </c>
      <c r="B10" s="7"/>
      <c r="D10" s="14" t="s">
        <v>56</v>
      </c>
      <c r="E10" s="12" t="str">
        <f aca="false">IFERROR(E7/SQRT(E5),"")</f>
        <v/>
      </c>
    </row>
    <row r="11" customFormat="false" ht="15" hidden="false" customHeight="false" outlineLevel="0" collapsed="false">
      <c r="A11" s="10" t="s">
        <v>57</v>
      </c>
      <c r="B11" s="7"/>
      <c r="D11" s="14" t="s">
        <v>58</v>
      </c>
      <c r="E11" s="16" t="str">
        <f aca="false">IFERROR(E9*E10/E6*100,"")</f>
        <v/>
      </c>
    </row>
    <row r="12" customFormat="false" ht="15" hidden="false" customHeight="false" outlineLevel="0" collapsed="false">
      <c r="A12" s="10" t="s">
        <v>59</v>
      </c>
      <c r="B12" s="7"/>
      <c r="D12" s="14" t="s">
        <v>60</v>
      </c>
      <c r="E12" s="7" t="n">
        <v>15</v>
      </c>
    </row>
    <row r="13" customFormat="false" ht="15" hidden="false" customHeight="false" outlineLevel="0" collapsed="false">
      <c r="A13" s="10" t="s">
        <v>61</v>
      </c>
      <c r="B13" s="7"/>
      <c r="D13" s="14" t="s">
        <v>62</v>
      </c>
      <c r="E13" s="15" t="str">
        <f aca="false">IFERROR(ROUNDUP(4*E8^2/E12^2,0),"")</f>
        <v/>
      </c>
    </row>
    <row r="14" customFormat="false" ht="15" hidden="false" customHeight="false" outlineLevel="0" collapsed="false">
      <c r="A14" s="10" t="s">
        <v>63</v>
      </c>
      <c r="B14" s="7"/>
      <c r="D14" s="14" t="s">
        <v>64</v>
      </c>
      <c r="E14" s="15" t="str">
        <f aca="false">IFERROR(MAX(0,E13-E5),"")</f>
        <v/>
      </c>
    </row>
    <row r="15" customFormat="false" ht="15" hidden="false" customHeight="false" outlineLevel="0" collapsed="false">
      <c r="A15" s="10" t="s">
        <v>65</v>
      </c>
      <c r="B15" s="7"/>
      <c r="D15" s="14" t="s">
        <v>66</v>
      </c>
      <c r="E15" s="18" t="str">
        <f aca="false">IFERROR(IF(E5&lt;2,"",IF(E11&lt;=E12,"Cumple","No cumple: aumentar parcelas")),"")</f>
        <v/>
      </c>
    </row>
    <row r="16" customFormat="false" ht="15" hidden="false" customHeight="false" outlineLevel="0" collapsed="false">
      <c r="A16" s="10" t="s">
        <v>67</v>
      </c>
      <c r="B16" s="7"/>
    </row>
    <row r="17" customFormat="false" ht="51.75" hidden="false" customHeight="true" outlineLevel="0" collapsed="false">
      <c r="A17" s="10" t="s">
        <v>68</v>
      </c>
      <c r="B17" s="7"/>
      <c r="D17" s="19" t="s">
        <v>69</v>
      </c>
      <c r="E17" s="19"/>
      <c r="F17" s="19"/>
      <c r="G17" s="19"/>
      <c r="H17" s="19"/>
    </row>
    <row r="18" customFormat="false" ht="39.75" hidden="false" customHeight="true" outlineLevel="0" collapsed="false">
      <c r="A18" s="10" t="s">
        <v>70</v>
      </c>
      <c r="B18" s="7"/>
      <c r="D18" s="19" t="s">
        <v>71</v>
      </c>
      <c r="E18" s="19"/>
      <c r="F18" s="19"/>
      <c r="G18" s="19"/>
      <c r="H18" s="19"/>
    </row>
    <row r="19" customFormat="false" ht="15" hidden="false" customHeight="false" outlineLevel="0" collapsed="false">
      <c r="A19" s="10" t="s">
        <v>72</v>
      </c>
      <c r="B19" s="7"/>
    </row>
    <row r="20" customFormat="false" ht="15" hidden="false" customHeight="false" outlineLevel="0" collapsed="false">
      <c r="A20" s="10" t="s">
        <v>73</v>
      </c>
      <c r="B20" s="7"/>
    </row>
    <row r="21" customFormat="false" ht="15" hidden="false" customHeight="false" outlineLevel="0" collapsed="false">
      <c r="A21" s="10" t="s">
        <v>74</v>
      </c>
      <c r="B21" s="7"/>
    </row>
    <row r="22" customFormat="false" ht="15" hidden="false" customHeight="false" outlineLevel="0" collapsed="false">
      <c r="A22" s="10" t="s">
        <v>75</v>
      </c>
      <c r="B22" s="7"/>
    </row>
    <row r="23" customFormat="false" ht="15" hidden="false" customHeight="false" outlineLevel="0" collapsed="false">
      <c r="A23" s="10" t="s">
        <v>76</v>
      </c>
      <c r="B23" s="7"/>
    </row>
    <row r="24" customFormat="false" ht="15" hidden="false" customHeight="false" outlineLevel="0" collapsed="false">
      <c r="A24" s="10" t="s">
        <v>77</v>
      </c>
      <c r="B24" s="7"/>
    </row>
    <row r="25" customFormat="false" ht="15" hidden="false" customHeight="false" outlineLevel="0" collapsed="false">
      <c r="A25" s="10" t="s">
        <v>78</v>
      </c>
      <c r="B25" s="7"/>
    </row>
    <row r="26" customFormat="false" ht="15" hidden="false" customHeight="false" outlineLevel="0" collapsed="false">
      <c r="A26" s="10" t="s">
        <v>79</v>
      </c>
      <c r="B26" s="7"/>
    </row>
    <row r="27" customFormat="false" ht="15" hidden="false" customHeight="false" outlineLevel="0" collapsed="false">
      <c r="A27" s="10" t="s">
        <v>80</v>
      </c>
      <c r="B27" s="7"/>
    </row>
    <row r="28" customFormat="false" ht="15" hidden="false" customHeight="false" outlineLevel="0" collapsed="false">
      <c r="A28" s="10" t="s">
        <v>81</v>
      </c>
      <c r="B28" s="7"/>
    </row>
    <row r="29" customFormat="false" ht="15" hidden="false" customHeight="false" outlineLevel="0" collapsed="false">
      <c r="A29" s="10" t="s">
        <v>82</v>
      </c>
      <c r="B29" s="7"/>
    </row>
    <row r="30" customFormat="false" ht="15" hidden="false" customHeight="false" outlineLevel="0" collapsed="false">
      <c r="A30" s="10" t="s">
        <v>83</v>
      </c>
      <c r="B30" s="7"/>
    </row>
    <row r="31" customFormat="false" ht="15" hidden="false" customHeight="false" outlineLevel="0" collapsed="false">
      <c r="A31" s="10" t="s">
        <v>84</v>
      </c>
      <c r="B31" s="7"/>
    </row>
    <row r="32" customFormat="false" ht="15" hidden="false" customHeight="false" outlineLevel="0" collapsed="false">
      <c r="A32" s="10" t="s">
        <v>85</v>
      </c>
      <c r="B32" s="7"/>
    </row>
    <row r="33" customFormat="false" ht="15" hidden="false" customHeight="false" outlineLevel="0" collapsed="false">
      <c r="A33" s="10" t="s">
        <v>86</v>
      </c>
      <c r="B33" s="7"/>
    </row>
    <row r="34" customFormat="false" ht="15" hidden="false" customHeight="false" outlineLevel="0" collapsed="false">
      <c r="A34" s="10" t="s">
        <v>87</v>
      </c>
      <c r="B34" s="7"/>
    </row>
    <row r="35" customFormat="false" ht="15" hidden="false" customHeight="false" outlineLevel="0" collapsed="false">
      <c r="A35" s="10" t="s">
        <v>88</v>
      </c>
      <c r="B35" s="7"/>
    </row>
    <row r="36" customFormat="false" ht="15" hidden="false" customHeight="false" outlineLevel="0" collapsed="false">
      <c r="A36" s="10" t="s">
        <v>89</v>
      </c>
      <c r="B36" s="7"/>
    </row>
    <row r="37" customFormat="false" ht="15" hidden="false" customHeight="false" outlineLevel="0" collapsed="false">
      <c r="A37" s="10" t="s">
        <v>90</v>
      </c>
      <c r="B37" s="7"/>
    </row>
    <row r="38" customFormat="false" ht="15" hidden="false" customHeight="false" outlineLevel="0" collapsed="false">
      <c r="A38" s="10" t="s">
        <v>91</v>
      </c>
      <c r="B38" s="7"/>
    </row>
    <row r="39" customFormat="false" ht="15" hidden="false" customHeight="false" outlineLevel="0" collapsed="false">
      <c r="A39" s="10" t="s">
        <v>92</v>
      </c>
      <c r="B39" s="7"/>
    </row>
    <row r="40" customFormat="false" ht="15" hidden="false" customHeight="false" outlineLevel="0" collapsed="false">
      <c r="A40" s="10" t="s">
        <v>93</v>
      </c>
      <c r="B40" s="7"/>
    </row>
    <row r="41" customFormat="false" ht="15" hidden="false" customHeight="false" outlineLevel="0" collapsed="false">
      <c r="A41" s="10" t="s">
        <v>94</v>
      </c>
      <c r="B41" s="7"/>
    </row>
    <row r="42" customFormat="false" ht="15" hidden="false" customHeight="false" outlineLevel="0" collapsed="false">
      <c r="A42" s="10" t="s">
        <v>95</v>
      </c>
      <c r="B42" s="7"/>
    </row>
    <row r="43" customFormat="false" ht="15" hidden="false" customHeight="false" outlineLevel="0" collapsed="false">
      <c r="A43" s="10" t="s">
        <v>96</v>
      </c>
      <c r="B43" s="7"/>
    </row>
    <row r="44" customFormat="false" ht="15" hidden="false" customHeight="false" outlineLevel="0" collapsed="false">
      <c r="A44" s="10" t="s">
        <v>97</v>
      </c>
      <c r="B44" s="7"/>
    </row>
    <row r="45" customFormat="false" ht="15" hidden="false" customHeight="false" outlineLevel="0" collapsed="false">
      <c r="A45" s="10" t="s">
        <v>98</v>
      </c>
      <c r="B45" s="7"/>
    </row>
    <row r="46" customFormat="false" ht="15" hidden="false" customHeight="false" outlineLevel="0" collapsed="false">
      <c r="A46" s="10" t="s">
        <v>99</v>
      </c>
      <c r="B46" s="7"/>
    </row>
    <row r="47" customFormat="false" ht="15" hidden="false" customHeight="false" outlineLevel="0" collapsed="false">
      <c r="A47" s="10" t="s">
        <v>100</v>
      </c>
      <c r="B47" s="7"/>
    </row>
    <row r="48" customFormat="false" ht="15" hidden="false" customHeight="false" outlineLevel="0" collapsed="false">
      <c r="A48" s="10" t="s">
        <v>101</v>
      </c>
      <c r="B48" s="7"/>
    </row>
    <row r="49" customFormat="false" ht="15" hidden="false" customHeight="false" outlineLevel="0" collapsed="false">
      <c r="A49" s="10" t="s">
        <v>102</v>
      </c>
      <c r="B49" s="7"/>
    </row>
    <row r="50" customFormat="false" ht="15" hidden="false" customHeight="false" outlineLevel="0" collapsed="false">
      <c r="A50" s="10" t="s">
        <v>103</v>
      </c>
      <c r="B50" s="7"/>
    </row>
    <row r="51" customFormat="false" ht="15" hidden="false" customHeight="false" outlineLevel="0" collapsed="false">
      <c r="A51" s="10" t="s">
        <v>104</v>
      </c>
      <c r="B51" s="7"/>
    </row>
    <row r="52" customFormat="false" ht="15" hidden="false" customHeight="false" outlineLevel="0" collapsed="false">
      <c r="A52" s="10" t="s">
        <v>105</v>
      </c>
      <c r="B52" s="7"/>
    </row>
    <row r="53" customFormat="false" ht="15" hidden="false" customHeight="false" outlineLevel="0" collapsed="false">
      <c r="A53" s="10" t="s">
        <v>106</v>
      </c>
      <c r="B53" s="7"/>
    </row>
    <row r="54" customFormat="false" ht="15" hidden="false" customHeight="false" outlineLevel="0" collapsed="false">
      <c r="A54" s="10" t="s">
        <v>107</v>
      </c>
      <c r="B54" s="7"/>
    </row>
    <row r="55" customFormat="false" ht="15" hidden="false" customHeight="false" outlineLevel="0" collapsed="false">
      <c r="A55" s="10" t="s">
        <v>108</v>
      </c>
      <c r="B55" s="7"/>
    </row>
    <row r="56" customFormat="false" ht="15" hidden="false" customHeight="false" outlineLevel="0" collapsed="false">
      <c r="A56" s="10" t="s">
        <v>109</v>
      </c>
      <c r="B56" s="7"/>
    </row>
    <row r="57" customFormat="false" ht="15" hidden="false" customHeight="false" outlineLevel="0" collapsed="false">
      <c r="A57" s="10" t="s">
        <v>110</v>
      </c>
      <c r="B57" s="7"/>
    </row>
    <row r="58" customFormat="false" ht="15" hidden="false" customHeight="false" outlineLevel="0" collapsed="false">
      <c r="A58" s="10" t="s">
        <v>111</v>
      </c>
      <c r="B58" s="7"/>
    </row>
    <row r="59" customFormat="false" ht="15" hidden="false" customHeight="false" outlineLevel="0" collapsed="false">
      <c r="A59" s="10" t="s">
        <v>112</v>
      </c>
      <c r="B59" s="7"/>
    </row>
    <row r="60" customFormat="false" ht="15" hidden="false" customHeight="false" outlineLevel="0" collapsed="false">
      <c r="A60" s="10" t="s">
        <v>113</v>
      </c>
      <c r="B60" s="7"/>
    </row>
    <row r="61" customFormat="false" ht="15" hidden="false" customHeight="false" outlineLevel="0" collapsed="false">
      <c r="A61" s="10" t="s">
        <v>114</v>
      </c>
      <c r="B61" s="7"/>
    </row>
    <row r="62" customFormat="false" ht="15" hidden="false" customHeight="false" outlineLevel="0" collapsed="false">
      <c r="A62" s="10" t="s">
        <v>115</v>
      </c>
      <c r="B62" s="7"/>
    </row>
    <row r="63" customFormat="false" ht="15" hidden="false" customHeight="false" outlineLevel="0" collapsed="false">
      <c r="A63" s="10" t="s">
        <v>116</v>
      </c>
      <c r="B63" s="7"/>
    </row>
    <row r="64" customFormat="false" ht="15" hidden="false" customHeight="false" outlineLevel="0" collapsed="false">
      <c r="A64" s="10" t="s">
        <v>117</v>
      </c>
      <c r="B64" s="7"/>
    </row>
  </sheetData>
  <mergeCells count="2">
    <mergeCell ref="D17:H17"/>
    <mergeCell ref="D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6"/>
    <col collapsed="false" customWidth="true" hidden="false" outlineLevel="0" max="11" min="11" style="0" width="32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12"/>
  </cols>
  <sheetData>
    <row r="1" customFormat="false" ht="17.35" hidden="false" customHeight="fals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3" customFormat="false" ht="15" hidden="false" customHeight="false" outlineLevel="0" collapsed="false">
      <c r="A3" s="3" t="s">
        <v>2</v>
      </c>
      <c r="B3" s="4" t="s">
        <v>45</v>
      </c>
    </row>
    <row r="4" customFormat="false" ht="15" hidden="false" customHeight="false" outlineLevel="0" collapsed="false">
      <c r="A4" s="3" t="s">
        <v>3</v>
      </c>
      <c r="B4" s="5" t="n">
        <v>400</v>
      </c>
    </row>
    <row r="5" customFormat="false" ht="15" hidden="false" customHeight="false" outlineLevel="0" collapsed="false">
      <c r="A5" s="3" t="s">
        <v>4</v>
      </c>
      <c r="B5" s="5" t="n">
        <v>0.65</v>
      </c>
      <c r="C5" s="6" t="s">
        <v>120</v>
      </c>
    </row>
    <row r="6" customFormat="false" ht="15" hidden="false" customHeight="false" outlineLevel="0" collapsed="false">
      <c r="A6" s="3" t="s">
        <v>6</v>
      </c>
      <c r="B6" s="5" t="n">
        <v>0.47</v>
      </c>
      <c r="C6" s="6" t="s">
        <v>7</v>
      </c>
    </row>
    <row r="7" customFormat="false" ht="15" hidden="false" customHeight="false" outlineLevel="0" collapsed="false">
      <c r="A7" s="3" t="s">
        <v>8</v>
      </c>
      <c r="B7" s="7" t="n">
        <v>10</v>
      </c>
    </row>
    <row r="9" customFormat="false" ht="43.5" hidden="false" customHeight="true" outlineLevel="0" collapsed="false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L9" s="9" t="s">
        <v>19</v>
      </c>
      <c r="M9" s="9" t="s">
        <v>20</v>
      </c>
      <c r="N9" s="9" t="s">
        <v>21</v>
      </c>
    </row>
    <row r="10" customFormat="false" ht="15" hidden="false" customHeight="false" outlineLevel="0" collapsed="false">
      <c r="A10" s="10" t="n">
        <v>1</v>
      </c>
      <c r="B10" s="4" t="s">
        <v>121</v>
      </c>
      <c r="C10" s="7" t="n">
        <v>12.5</v>
      </c>
      <c r="D10" s="7" t="n">
        <v>9</v>
      </c>
      <c r="E10" s="5" t="n">
        <v>0.45</v>
      </c>
      <c r="F10" s="11" t="n">
        <f aca="false">IF(C10="","",PI()/4*(C10/100)^2)</f>
        <v>0.0122718463030851</v>
      </c>
      <c r="G10" s="11" t="n">
        <f aca="false">IF(OR(C10="",D10=""),"",F10*D10*$B$5)</f>
        <v>0.071790300873048</v>
      </c>
      <c r="H10" s="12" t="n">
        <f aca="false">IF(OR(C10="",D10="",E10=""),"",0.0673*(E10*C10^2*D10)^0.976)</f>
        <v>36.4803933339943</v>
      </c>
      <c r="I10" s="12" t="n">
        <f aca="false">IF(H10="","",H10*$B$6)</f>
        <v>17.1457848669773</v>
      </c>
      <c r="J10" s="13" t="str">
        <f aca="false">IF(C10="","",IF(C10&lt;$B$7,"DAP bajo el mínimo",IF(OR(D10="",E10=""),"Falta altura o densidad","")))</f>
        <v/>
      </c>
      <c r="L10" s="14" t="s">
        <v>22</v>
      </c>
      <c r="M10" s="15" t="n">
        <f aca="false">COUNT(C10:C69)</f>
        <v>10</v>
      </c>
      <c r="N10" s="10" t="s">
        <v>23</v>
      </c>
    </row>
    <row r="11" customFormat="false" ht="15" hidden="false" customHeight="false" outlineLevel="0" collapsed="false">
      <c r="A11" s="10" t="n">
        <v>2</v>
      </c>
      <c r="B11" s="4" t="s">
        <v>122</v>
      </c>
      <c r="C11" s="7" t="n">
        <v>18</v>
      </c>
      <c r="D11" s="7" t="n">
        <v>12.5</v>
      </c>
      <c r="E11" s="5" t="n">
        <v>0.55</v>
      </c>
      <c r="F11" s="11" t="n">
        <f aca="false">IF(C11="","",PI()/4*(C11/100)^2)</f>
        <v>0.0254469004940773</v>
      </c>
      <c r="G11" s="11" t="n">
        <f aca="false">IF(OR(C11="",D11=""),"",F11*D11*$B$5)</f>
        <v>0.206756066514378</v>
      </c>
      <c r="H11" s="12" t="n">
        <f aca="false">IF(OR(C11="",D11="",E11=""),"",0.0673*(E11*C11^2*D11)^0.976)</f>
        <v>124.590564005064</v>
      </c>
      <c r="I11" s="12" t="n">
        <f aca="false">IF(H11="","",H11*$B$6)</f>
        <v>58.5575650823799</v>
      </c>
      <c r="J11" s="13" t="str">
        <f aca="false">IF(C11="","",IF(C11&lt;$B$7,"DAP bajo el mínimo",IF(OR(D11="",E11=""),"Falta altura o densidad","")))</f>
        <v/>
      </c>
      <c r="L11" s="14" t="s">
        <v>24</v>
      </c>
      <c r="M11" s="16" t="n">
        <f aca="false">IFERROR(M10/($B$4/10000),"")</f>
        <v>250</v>
      </c>
      <c r="N11" s="10" t="s">
        <v>25</v>
      </c>
    </row>
    <row r="12" customFormat="false" ht="15" hidden="false" customHeight="false" outlineLevel="0" collapsed="false">
      <c r="A12" s="10" t="n">
        <v>3</v>
      </c>
      <c r="B12" s="4" t="s">
        <v>123</v>
      </c>
      <c r="C12" s="7" t="n">
        <v>24.3</v>
      </c>
      <c r="D12" s="7" t="n">
        <v>15</v>
      </c>
      <c r="E12" s="5" t="n">
        <v>0.62</v>
      </c>
      <c r="F12" s="11" t="n">
        <f aca="false">IF(C12="","",PI()/4*(C12/100)^2)</f>
        <v>0.0463769761504559</v>
      </c>
      <c r="G12" s="11" t="n">
        <f aca="false">IF(OR(C12="",D12=""),"",F12*D12*$B$5)</f>
        <v>0.452175517466945</v>
      </c>
      <c r="H12" s="12" t="n">
        <f aca="false">IF(OR(C12="",D12="",E12=""),"",0.0673*(E12*C12^2*D12)^0.976)</f>
        <v>300.578469028031</v>
      </c>
      <c r="I12" s="12" t="n">
        <f aca="false">IF(H12="","",H12*$B$6)</f>
        <v>141.271880443175</v>
      </c>
      <c r="J12" s="13" t="str">
        <f aca="false">IF(C12="","",IF(C12&lt;$B$7,"DAP bajo el mínimo",IF(OR(D12="",E12=""),"Falta altura o densidad","")))</f>
        <v/>
      </c>
      <c r="L12" s="14" t="s">
        <v>26</v>
      </c>
      <c r="M12" s="16" t="n">
        <f aca="false">IFERROR(AVERAGE(C10:C69),"")</f>
        <v>23.85</v>
      </c>
      <c r="N12" s="10" t="s">
        <v>27</v>
      </c>
    </row>
    <row r="13" customFormat="false" ht="15" hidden="false" customHeight="false" outlineLevel="0" collapsed="false">
      <c r="A13" s="10" t="n">
        <v>4</v>
      </c>
      <c r="B13" s="4" t="s">
        <v>124</v>
      </c>
      <c r="C13" s="7" t="n">
        <v>31</v>
      </c>
      <c r="D13" s="7" t="n">
        <v>18.5</v>
      </c>
      <c r="E13" s="5" t="n">
        <v>0.58</v>
      </c>
      <c r="F13" s="11" t="n">
        <f aca="false">IF(C13="","",PI()/4*(C13/100)^2)</f>
        <v>0.0754767635024948</v>
      </c>
      <c r="G13" s="11" t="n">
        <f aca="false">IF(OR(C13="",D13=""),"",F13*D13*$B$5)</f>
        <v>0.9076080811175</v>
      </c>
      <c r="H13" s="12" t="n">
        <f aca="false">IF(OR(C13="",D13="",E13=""),"",0.0673*(E13*C13^2*D13)^0.976)</f>
        <v>555.927834691728</v>
      </c>
      <c r="I13" s="12" t="n">
        <f aca="false">IF(H13="","",H13*$B$6)</f>
        <v>261.286082305112</v>
      </c>
      <c r="J13" s="13" t="str">
        <f aca="false">IF(C13="","",IF(C13&lt;$B$7,"DAP bajo el mínimo",IF(OR(D13="",E13=""),"Falta altura o densidad","")))</f>
        <v/>
      </c>
      <c r="L13" s="14" t="s">
        <v>28</v>
      </c>
      <c r="M13" s="16" t="n">
        <f aca="false">IFERROR(SQRT(4*SUM(F10:F69)/M10/PI())*100,"")</f>
        <v>25.8490425354596</v>
      </c>
      <c r="N13" s="10" t="s">
        <v>27</v>
      </c>
    </row>
    <row r="14" customFormat="false" ht="15" hidden="false" customHeight="false" outlineLevel="0" collapsed="false">
      <c r="A14" s="10" t="n">
        <v>5</v>
      </c>
      <c r="B14" s="4" t="s">
        <v>125</v>
      </c>
      <c r="C14" s="7" t="n">
        <v>15.2</v>
      </c>
      <c r="D14" s="7" t="n">
        <v>10.5</v>
      </c>
      <c r="E14" s="5" t="n">
        <v>0.5</v>
      </c>
      <c r="F14" s="11" t="n">
        <f aca="false">IF(C14="","",PI()/4*(C14/100)^2)</f>
        <v>0.0181458391671346</v>
      </c>
      <c r="G14" s="11" t="n">
        <f aca="false">IF(OR(C14="",D14=""),"",F14*D14*$B$5)</f>
        <v>0.123845352315694</v>
      </c>
      <c r="H14" s="12" t="n">
        <f aca="false">IF(OR(C14="",D14="",E14=""),"",0.0673*(E14*C14^2*D14)^0.976)</f>
        <v>68.8413261642813</v>
      </c>
      <c r="I14" s="12" t="n">
        <f aca="false">IF(H14="","",H14*$B$6)</f>
        <v>32.3554232972122</v>
      </c>
      <c r="J14" s="13" t="str">
        <f aca="false">IF(C14="","",IF(C14&lt;$B$7,"DAP bajo el mínimo",IF(OR(D14="",E14=""),"Falta altura o densidad","")))</f>
        <v/>
      </c>
      <c r="L14" s="14" t="s">
        <v>29</v>
      </c>
      <c r="M14" s="11" t="n">
        <f aca="false">SUM(F10:F69)</f>
        <v>0.524781847031763</v>
      </c>
      <c r="N14" s="10" t="s">
        <v>30</v>
      </c>
    </row>
    <row r="15" customFormat="false" ht="15" hidden="false" customHeight="false" outlineLevel="0" collapsed="false">
      <c r="A15" s="10" t="n">
        <v>6</v>
      </c>
      <c r="B15" s="4" t="s">
        <v>126</v>
      </c>
      <c r="C15" s="7" t="n">
        <v>42.5</v>
      </c>
      <c r="D15" s="7" t="n">
        <v>22</v>
      </c>
      <c r="E15" s="5" t="n">
        <v>0.68</v>
      </c>
      <c r="F15" s="11" t="n">
        <f aca="false">IF(C15="","",PI()/4*(C15/100)^2)</f>
        <v>0.141862543263664</v>
      </c>
      <c r="G15" s="11" t="n">
        <f aca="false">IF(OR(C15="",D15=""),"",F15*D15*$B$5)</f>
        <v>2.0286343686704</v>
      </c>
      <c r="H15" s="12" t="n">
        <f aca="false">IF(OR(C15="",D15="",E15=""),"",0.0673*(E15*C15^2*D15)^0.976)</f>
        <v>1423.51973037593</v>
      </c>
      <c r="I15" s="12" t="n">
        <f aca="false">IF(H15="","",H15*$B$6)</f>
        <v>669.054273276687</v>
      </c>
      <c r="J15" s="13" t="str">
        <f aca="false">IF(C15="","",IF(C15&lt;$B$7,"DAP bajo el mínimo",IF(OR(D15="",E15=""),"Falta altura o densidad","")))</f>
        <v/>
      </c>
      <c r="L15" s="14" t="s">
        <v>31</v>
      </c>
      <c r="M15" s="12" t="n">
        <f aca="false">IFERROR(M14/($B$4/10000),"")</f>
        <v>13.1195461757941</v>
      </c>
      <c r="N15" s="10" t="s">
        <v>32</v>
      </c>
    </row>
    <row r="16" customFormat="false" ht="15" hidden="false" customHeight="false" outlineLevel="0" collapsed="false">
      <c r="A16" s="10" t="n">
        <v>7</v>
      </c>
      <c r="B16" s="4" t="s">
        <v>127</v>
      </c>
      <c r="C16" s="7" t="n">
        <v>27.8</v>
      </c>
      <c r="D16" s="7" t="n">
        <v>16</v>
      </c>
      <c r="E16" s="5" t="n">
        <v>0.6</v>
      </c>
      <c r="F16" s="11" t="n">
        <f aca="false">IF(C16="","",PI()/4*(C16/100)^2)</f>
        <v>0.0606987116600084</v>
      </c>
      <c r="G16" s="11" t="n">
        <f aca="false">IF(OR(C16="",D16=""),"",F16*D16*$B$5)</f>
        <v>0.631266601264088</v>
      </c>
      <c r="H16" s="12" t="n">
        <f aca="false">IF(OR(C16="",D16="",E16=""),"",0.0673*(E16*C16^2*D16)^0.976)</f>
        <v>403.169090833173</v>
      </c>
      <c r="I16" s="12" t="n">
        <f aca="false">IF(H16="","",H16*$B$6)</f>
        <v>189.489472691591</v>
      </c>
      <c r="J16" s="13" t="str">
        <f aca="false">IF(C16="","",IF(C16&lt;$B$7,"DAP bajo el mínimo",IF(OR(D16="",E16=""),"Falta altura o densidad","")))</f>
        <v/>
      </c>
      <c r="L16" s="14" t="s">
        <v>33</v>
      </c>
      <c r="M16" s="12" t="n">
        <f aca="false">IFERROR(SUM(G10:G69)/($B$4/10000),"")</f>
        <v>152.030556269177</v>
      </c>
      <c r="N16" s="10" t="s">
        <v>34</v>
      </c>
    </row>
    <row r="17" customFormat="false" ht="15" hidden="false" customHeight="false" outlineLevel="0" collapsed="false">
      <c r="A17" s="10" t="n">
        <v>8</v>
      </c>
      <c r="B17" s="4" t="s">
        <v>128</v>
      </c>
      <c r="C17" s="7" t="n">
        <v>10.4</v>
      </c>
      <c r="D17" s="7" t="n">
        <v>8</v>
      </c>
      <c r="E17" s="5" t="n">
        <v>0.42</v>
      </c>
      <c r="F17" s="11" t="n">
        <f aca="false">IF(C17="","",PI()/4*(C17/100)^2)</f>
        <v>0.0084948665353068</v>
      </c>
      <c r="G17" s="11" t="n">
        <f aca="false">IF(OR(C17="",D17=""),"",F17*D17*$B$5)</f>
        <v>0.0441733059835954</v>
      </c>
      <c r="H17" s="12" t="n">
        <f aca="false">IF(OR(C17="",D17="",E17=""),"",0.0673*(E17*C17^2*D17)^0.976)</f>
        <v>21.2310404261147</v>
      </c>
      <c r="I17" s="12" t="n">
        <f aca="false">IF(H17="","",H17*$B$6)</f>
        <v>9.9785890002739</v>
      </c>
      <c r="J17" s="13" t="str">
        <f aca="false">IF(C17="","",IF(C17&lt;$B$7,"DAP bajo el mínimo",IF(OR(D17="",E17=""),"Falta altura o densidad","")))</f>
        <v/>
      </c>
      <c r="L17" s="14" t="s">
        <v>35</v>
      </c>
      <c r="M17" s="12" t="n">
        <f aca="false">IFERROR(SUM(H10:H69)/1000/($B$4/10000),"")</f>
        <v>99.9474714020136</v>
      </c>
      <c r="N17" s="10" t="s">
        <v>36</v>
      </c>
    </row>
    <row r="18" customFormat="false" ht="15" hidden="false" customHeight="false" outlineLevel="0" collapsed="false">
      <c r="A18" s="10" t="n">
        <v>9</v>
      </c>
      <c r="B18" s="4" t="s">
        <v>129</v>
      </c>
      <c r="C18" s="7" t="n">
        <v>36.1</v>
      </c>
      <c r="D18" s="7" t="n">
        <v>20</v>
      </c>
      <c r="E18" s="5" t="n">
        <v>0.65</v>
      </c>
      <c r="F18" s="11" t="n">
        <f aca="false">IF(C18="","",PI()/4*(C18/100)^2)</f>
        <v>0.102353874052119</v>
      </c>
      <c r="G18" s="11" t="n">
        <f aca="false">IF(OR(C18="",D18=""),"",F18*D18*$B$5)</f>
        <v>1.33060036267755</v>
      </c>
      <c r="H18" s="12" t="n">
        <f aca="false">IF(OR(C18="",D18="",E18=""),"",0.0673*(E18*C18^2*D18)^0.976)</f>
        <v>902.563640664287</v>
      </c>
      <c r="I18" s="12" t="n">
        <f aca="false">IF(H18="","",H18*$B$6)</f>
        <v>424.204911112215</v>
      </c>
      <c r="J18" s="13" t="str">
        <f aca="false">IF(C18="","",IF(C18&lt;$B$7,"DAP bajo el mínimo",IF(OR(D18="",E18=""),"Falta altura o densidad","")))</f>
        <v/>
      </c>
      <c r="L18" s="14" t="s">
        <v>37</v>
      </c>
      <c r="M18" s="12" t="n">
        <f aca="false">IFERROR(SUM(I10:I69)/1000/($B$4/10000),"")</f>
        <v>46.9753115589464</v>
      </c>
      <c r="N18" s="10" t="s">
        <v>38</v>
      </c>
    </row>
    <row r="19" customFormat="false" ht="15" hidden="false" customHeight="false" outlineLevel="0" collapsed="false">
      <c r="A19" s="10" t="n">
        <v>10</v>
      </c>
      <c r="B19" s="4" t="s">
        <v>130</v>
      </c>
      <c r="C19" s="7" t="n">
        <v>20.7</v>
      </c>
      <c r="D19" s="7" t="n">
        <v>13</v>
      </c>
      <c r="E19" s="5" t="n">
        <v>0.52</v>
      </c>
      <c r="F19" s="11" t="n">
        <f aca="false">IF(C19="","",PI()/4*(C19/100)^2)</f>
        <v>0.0336535259034173</v>
      </c>
      <c r="G19" s="11" t="n">
        <f aca="false">IF(OR(C19="",D19=""),"",F19*D19*$B$5)</f>
        <v>0.284372293883876</v>
      </c>
      <c r="H19" s="12" t="n">
        <f aca="false">IF(OR(C19="",D19="",E19=""),"",0.0673*(E19*C19^2*D19)^0.976)</f>
        <v>160.996766557939</v>
      </c>
      <c r="I19" s="12" t="n">
        <f aca="false">IF(H19="","",H19*$B$6)</f>
        <v>75.6684802822313</v>
      </c>
      <c r="J19" s="13" t="str">
        <f aca="false">IF(C19="","",IF(C19&lt;$B$7,"DAP bajo el mínimo",IF(OR(D19="",E19=""),"Falta altura o densidad","")))</f>
        <v/>
      </c>
    </row>
    <row r="20" customFormat="false" ht="15" hidden="false" customHeight="false" outlineLevel="0" collapsed="false">
      <c r="A20" s="10" t="n">
        <v>11</v>
      </c>
      <c r="B20" s="4"/>
      <c r="C20" s="7"/>
      <c r="D20" s="7"/>
      <c r="E20" s="5"/>
      <c r="F20" s="11" t="str">
        <f aca="false">IF(C20="","",PI()/4*(C20/100)^2)</f>
        <v/>
      </c>
      <c r="G20" s="11" t="str">
        <f aca="false">IF(OR(C20="",D20=""),"",F20*D20*$B$5)</f>
        <v/>
      </c>
      <c r="H20" s="12" t="str">
        <f aca="false">IF(OR(C20="",D20="",E20=""),"",0.0673*(E20*C20^2*D20)^0.976)</f>
        <v/>
      </c>
      <c r="I20" s="12" t="str">
        <f aca="false">IF(H20="","",H20*$B$6)</f>
        <v/>
      </c>
      <c r="J20" s="13" t="str">
        <f aca="false">IF(C20="","",IF(C20&lt;$B$7,"DAP bajo el mínimo",IF(OR(D20="",E20=""),"Falta altura o densidad","")))</f>
        <v/>
      </c>
      <c r="L20" s="6" t="s">
        <v>39</v>
      </c>
    </row>
    <row r="21" customFormat="false" ht="15" hidden="false" customHeight="false" outlineLevel="0" collapsed="false">
      <c r="A21" s="10" t="n">
        <v>12</v>
      </c>
      <c r="B21" s="4"/>
      <c r="C21" s="7"/>
      <c r="D21" s="7"/>
      <c r="E21" s="5"/>
      <c r="F21" s="11" t="str">
        <f aca="false">IF(C21="","",PI()/4*(C21/100)^2)</f>
        <v/>
      </c>
      <c r="G21" s="11" t="str">
        <f aca="false">IF(OR(C21="",D21=""),"",F21*D21*$B$5)</f>
        <v/>
      </c>
      <c r="H21" s="12" t="str">
        <f aca="false">IF(OR(C21="",D21="",E21=""),"",0.0673*(E21*C21^2*D21)^0.976)</f>
        <v/>
      </c>
      <c r="I21" s="12" t="str">
        <f aca="false">IF(H21="","",H21*$B$6)</f>
        <v/>
      </c>
      <c r="J21" s="13" t="str">
        <f aca="false">IF(C21="","",IF(C21&lt;$B$7,"DAP bajo el mínimo",IF(OR(D21="",E21=""),"Falta altura o densidad","")))</f>
        <v/>
      </c>
    </row>
    <row r="22" customFormat="false" ht="15" hidden="false" customHeight="false" outlineLevel="0" collapsed="false">
      <c r="A22" s="10" t="n">
        <v>13</v>
      </c>
      <c r="B22" s="4"/>
      <c r="C22" s="7"/>
      <c r="D22" s="7"/>
      <c r="E22" s="5"/>
      <c r="F22" s="11" t="str">
        <f aca="false">IF(C22="","",PI()/4*(C22/100)^2)</f>
        <v/>
      </c>
      <c r="G22" s="11" t="str">
        <f aca="false">IF(OR(C22="",D22=""),"",F22*D22*$B$5)</f>
        <v/>
      </c>
      <c r="H22" s="12" t="str">
        <f aca="false">IF(OR(C22="",D22="",E22=""),"",0.0673*(E22*C22^2*D22)^0.976)</f>
        <v/>
      </c>
      <c r="I22" s="12" t="str">
        <f aca="false">IF(H22="","",H22*$B$6)</f>
        <v/>
      </c>
      <c r="J22" s="13" t="str">
        <f aca="false">IF(C22="","",IF(C22&lt;$B$7,"DAP bajo el mínimo",IF(OR(D22="",E22=""),"Falta altura o densidad","")))</f>
        <v/>
      </c>
    </row>
    <row r="23" customFormat="false" ht="15" hidden="false" customHeight="false" outlineLevel="0" collapsed="false">
      <c r="A23" s="10" t="n">
        <v>14</v>
      </c>
      <c r="B23" s="4"/>
      <c r="C23" s="7"/>
      <c r="D23" s="7"/>
      <c r="E23" s="5"/>
      <c r="F23" s="11" t="str">
        <f aca="false">IF(C23="","",PI()/4*(C23/100)^2)</f>
        <v/>
      </c>
      <c r="G23" s="11" t="str">
        <f aca="false">IF(OR(C23="",D23=""),"",F23*D23*$B$5)</f>
        <v/>
      </c>
      <c r="H23" s="12" t="str">
        <f aca="false">IF(OR(C23="",D23="",E23=""),"",0.0673*(E23*C23^2*D23)^0.976)</f>
        <v/>
      </c>
      <c r="I23" s="12" t="str">
        <f aca="false">IF(H23="","",H23*$B$6)</f>
        <v/>
      </c>
      <c r="J23" s="13" t="str">
        <f aca="false">IF(C23="","",IF(C23&lt;$B$7,"DAP bajo el mínimo",IF(OR(D23="",E23=""),"Falta altura o densidad","")))</f>
        <v/>
      </c>
    </row>
    <row r="24" customFormat="false" ht="15" hidden="false" customHeight="false" outlineLevel="0" collapsed="false">
      <c r="A24" s="10" t="n">
        <v>15</v>
      </c>
      <c r="B24" s="4"/>
      <c r="C24" s="7"/>
      <c r="D24" s="7"/>
      <c r="E24" s="5"/>
      <c r="F24" s="11" t="str">
        <f aca="false">IF(C24="","",PI()/4*(C24/100)^2)</f>
        <v/>
      </c>
      <c r="G24" s="11" t="str">
        <f aca="false">IF(OR(C24="",D24=""),"",F24*D24*$B$5)</f>
        <v/>
      </c>
      <c r="H24" s="12" t="str">
        <f aca="false">IF(OR(C24="",D24="",E24=""),"",0.0673*(E24*C24^2*D24)^0.976)</f>
        <v/>
      </c>
      <c r="I24" s="12" t="str">
        <f aca="false">IF(H24="","",H24*$B$6)</f>
        <v/>
      </c>
      <c r="J24" s="13" t="str">
        <f aca="false">IF(C24="","",IF(C24&lt;$B$7,"DAP bajo el mínimo",IF(OR(D24="",E24=""),"Falta altura o densidad","")))</f>
        <v/>
      </c>
    </row>
    <row r="25" customFormat="false" ht="15" hidden="false" customHeight="false" outlineLevel="0" collapsed="false">
      <c r="A25" s="10" t="n">
        <v>16</v>
      </c>
      <c r="B25" s="4"/>
      <c r="C25" s="7"/>
      <c r="D25" s="7"/>
      <c r="E25" s="5"/>
      <c r="F25" s="11" t="str">
        <f aca="false">IF(C25="","",PI()/4*(C25/100)^2)</f>
        <v/>
      </c>
      <c r="G25" s="11" t="str">
        <f aca="false">IF(OR(C25="",D25=""),"",F25*D25*$B$5)</f>
        <v/>
      </c>
      <c r="H25" s="12" t="str">
        <f aca="false">IF(OR(C25="",D25="",E25=""),"",0.0673*(E25*C25^2*D25)^0.976)</f>
        <v/>
      </c>
      <c r="I25" s="12" t="str">
        <f aca="false">IF(H25="","",H25*$B$6)</f>
        <v/>
      </c>
      <c r="J25" s="13" t="str">
        <f aca="false">IF(C25="","",IF(C25&lt;$B$7,"DAP bajo el mínimo",IF(OR(D25="",E25=""),"Falta altura o densidad","")))</f>
        <v/>
      </c>
    </row>
    <row r="26" customFormat="false" ht="15" hidden="false" customHeight="false" outlineLevel="0" collapsed="false">
      <c r="A26" s="10" t="n">
        <v>17</v>
      </c>
      <c r="B26" s="4"/>
      <c r="C26" s="7"/>
      <c r="D26" s="7"/>
      <c r="E26" s="5"/>
      <c r="F26" s="11" t="str">
        <f aca="false">IF(C26="","",PI()/4*(C26/100)^2)</f>
        <v/>
      </c>
      <c r="G26" s="11" t="str">
        <f aca="false">IF(OR(C26="",D26=""),"",F26*D26*$B$5)</f>
        <v/>
      </c>
      <c r="H26" s="12" t="str">
        <f aca="false">IF(OR(C26="",D26="",E26=""),"",0.0673*(E26*C26^2*D26)^0.976)</f>
        <v/>
      </c>
      <c r="I26" s="12" t="str">
        <f aca="false">IF(H26="","",H26*$B$6)</f>
        <v/>
      </c>
      <c r="J26" s="13" t="str">
        <f aca="false">IF(C26="","",IF(C26&lt;$B$7,"DAP bajo el mínimo",IF(OR(D26="",E26=""),"Falta altura o densidad","")))</f>
        <v/>
      </c>
    </row>
    <row r="27" customFormat="false" ht="15" hidden="false" customHeight="false" outlineLevel="0" collapsed="false">
      <c r="A27" s="10" t="n">
        <v>18</v>
      </c>
      <c r="B27" s="4"/>
      <c r="C27" s="7"/>
      <c r="D27" s="7"/>
      <c r="E27" s="5"/>
      <c r="F27" s="11" t="str">
        <f aca="false">IF(C27="","",PI()/4*(C27/100)^2)</f>
        <v/>
      </c>
      <c r="G27" s="11" t="str">
        <f aca="false">IF(OR(C27="",D27=""),"",F27*D27*$B$5)</f>
        <v/>
      </c>
      <c r="H27" s="12" t="str">
        <f aca="false">IF(OR(C27="",D27="",E27=""),"",0.0673*(E27*C27^2*D27)^0.976)</f>
        <v/>
      </c>
      <c r="I27" s="12" t="str">
        <f aca="false">IF(H27="","",H27*$B$6)</f>
        <v/>
      </c>
      <c r="J27" s="13" t="str">
        <f aca="false">IF(C27="","",IF(C27&lt;$B$7,"DAP bajo el mínimo",IF(OR(D27="",E27=""),"Falta altura o densidad","")))</f>
        <v/>
      </c>
    </row>
    <row r="28" customFormat="false" ht="15" hidden="false" customHeight="false" outlineLevel="0" collapsed="false">
      <c r="A28" s="10" t="n">
        <v>19</v>
      </c>
      <c r="B28" s="4"/>
      <c r="C28" s="7"/>
      <c r="D28" s="7"/>
      <c r="E28" s="5"/>
      <c r="F28" s="11" t="str">
        <f aca="false">IF(C28="","",PI()/4*(C28/100)^2)</f>
        <v/>
      </c>
      <c r="G28" s="11" t="str">
        <f aca="false">IF(OR(C28="",D28=""),"",F28*D28*$B$5)</f>
        <v/>
      </c>
      <c r="H28" s="12" t="str">
        <f aca="false">IF(OR(C28="",D28="",E28=""),"",0.0673*(E28*C28^2*D28)^0.976)</f>
        <v/>
      </c>
      <c r="I28" s="12" t="str">
        <f aca="false">IF(H28="","",H28*$B$6)</f>
        <v/>
      </c>
      <c r="J28" s="13" t="str">
        <f aca="false">IF(C28="","",IF(C28&lt;$B$7,"DAP bajo el mínimo",IF(OR(D28="",E28=""),"Falta altura o densidad","")))</f>
        <v/>
      </c>
    </row>
    <row r="29" customFormat="false" ht="15" hidden="false" customHeight="false" outlineLevel="0" collapsed="false">
      <c r="A29" s="10" t="n">
        <v>20</v>
      </c>
      <c r="B29" s="4"/>
      <c r="C29" s="7"/>
      <c r="D29" s="7"/>
      <c r="E29" s="5"/>
      <c r="F29" s="11" t="str">
        <f aca="false">IF(C29="","",PI()/4*(C29/100)^2)</f>
        <v/>
      </c>
      <c r="G29" s="11" t="str">
        <f aca="false">IF(OR(C29="",D29=""),"",F29*D29*$B$5)</f>
        <v/>
      </c>
      <c r="H29" s="12" t="str">
        <f aca="false">IF(OR(C29="",D29="",E29=""),"",0.0673*(E29*C29^2*D29)^0.976)</f>
        <v/>
      </c>
      <c r="I29" s="12" t="str">
        <f aca="false">IF(H29="","",H29*$B$6)</f>
        <v/>
      </c>
      <c r="J29" s="13" t="str">
        <f aca="false">IF(C29="","",IF(C29&lt;$B$7,"DAP bajo el mínimo",IF(OR(D29="",E29=""),"Falta altura o densidad","")))</f>
        <v/>
      </c>
    </row>
    <row r="30" customFormat="false" ht="15" hidden="false" customHeight="false" outlineLevel="0" collapsed="false">
      <c r="A30" s="10" t="n">
        <v>21</v>
      </c>
      <c r="B30" s="4"/>
      <c r="C30" s="7"/>
      <c r="D30" s="7"/>
      <c r="E30" s="5"/>
      <c r="F30" s="11" t="str">
        <f aca="false">IF(C30="","",PI()/4*(C30/100)^2)</f>
        <v/>
      </c>
      <c r="G30" s="11" t="str">
        <f aca="false">IF(OR(C30="",D30=""),"",F30*D30*$B$5)</f>
        <v/>
      </c>
      <c r="H30" s="12" t="str">
        <f aca="false">IF(OR(C30="",D30="",E30=""),"",0.0673*(E30*C30^2*D30)^0.976)</f>
        <v/>
      </c>
      <c r="I30" s="12" t="str">
        <f aca="false">IF(H30="","",H30*$B$6)</f>
        <v/>
      </c>
      <c r="J30" s="13" t="str">
        <f aca="false">IF(C30="","",IF(C30&lt;$B$7,"DAP bajo el mínimo",IF(OR(D30="",E30=""),"Falta altura o densidad","")))</f>
        <v/>
      </c>
    </row>
    <row r="31" customFormat="false" ht="15" hidden="false" customHeight="false" outlineLevel="0" collapsed="false">
      <c r="A31" s="10" t="n">
        <v>22</v>
      </c>
      <c r="B31" s="4"/>
      <c r="C31" s="7"/>
      <c r="D31" s="7"/>
      <c r="E31" s="5"/>
      <c r="F31" s="11" t="str">
        <f aca="false">IF(C31="","",PI()/4*(C31/100)^2)</f>
        <v/>
      </c>
      <c r="G31" s="11" t="str">
        <f aca="false">IF(OR(C31="",D31=""),"",F31*D31*$B$5)</f>
        <v/>
      </c>
      <c r="H31" s="12" t="str">
        <f aca="false">IF(OR(C31="",D31="",E31=""),"",0.0673*(E31*C31^2*D31)^0.976)</f>
        <v/>
      </c>
      <c r="I31" s="12" t="str">
        <f aca="false">IF(H31="","",H31*$B$6)</f>
        <v/>
      </c>
      <c r="J31" s="13" t="str">
        <f aca="false">IF(C31="","",IF(C31&lt;$B$7,"DAP bajo el mínimo",IF(OR(D31="",E31=""),"Falta altura o densidad","")))</f>
        <v/>
      </c>
    </row>
    <row r="32" customFormat="false" ht="15" hidden="false" customHeight="false" outlineLevel="0" collapsed="false">
      <c r="A32" s="10" t="n">
        <v>23</v>
      </c>
      <c r="B32" s="4"/>
      <c r="C32" s="7"/>
      <c r="D32" s="7"/>
      <c r="E32" s="5"/>
      <c r="F32" s="11" t="str">
        <f aca="false">IF(C32="","",PI()/4*(C32/100)^2)</f>
        <v/>
      </c>
      <c r="G32" s="11" t="str">
        <f aca="false">IF(OR(C32="",D32=""),"",F32*D32*$B$5)</f>
        <v/>
      </c>
      <c r="H32" s="12" t="str">
        <f aca="false">IF(OR(C32="",D32="",E32=""),"",0.0673*(E32*C32^2*D32)^0.976)</f>
        <v/>
      </c>
      <c r="I32" s="12" t="str">
        <f aca="false">IF(H32="","",H32*$B$6)</f>
        <v/>
      </c>
      <c r="J32" s="13" t="str">
        <f aca="false">IF(C32="","",IF(C32&lt;$B$7,"DAP bajo el mínimo",IF(OR(D32="",E32=""),"Falta altura o densidad","")))</f>
        <v/>
      </c>
    </row>
    <row r="33" customFormat="false" ht="15" hidden="false" customHeight="false" outlineLevel="0" collapsed="false">
      <c r="A33" s="10" t="n">
        <v>24</v>
      </c>
      <c r="B33" s="4"/>
      <c r="C33" s="7"/>
      <c r="D33" s="7"/>
      <c r="E33" s="5"/>
      <c r="F33" s="11" t="str">
        <f aca="false">IF(C33="","",PI()/4*(C33/100)^2)</f>
        <v/>
      </c>
      <c r="G33" s="11" t="str">
        <f aca="false">IF(OR(C33="",D33=""),"",F33*D33*$B$5)</f>
        <v/>
      </c>
      <c r="H33" s="12" t="str">
        <f aca="false">IF(OR(C33="",D33="",E33=""),"",0.0673*(E33*C33^2*D33)^0.976)</f>
        <v/>
      </c>
      <c r="I33" s="12" t="str">
        <f aca="false">IF(H33="","",H33*$B$6)</f>
        <v/>
      </c>
      <c r="J33" s="13" t="str">
        <f aca="false">IF(C33="","",IF(C33&lt;$B$7,"DAP bajo el mínimo",IF(OR(D33="",E33=""),"Falta altura o densidad","")))</f>
        <v/>
      </c>
    </row>
    <row r="34" customFormat="false" ht="15" hidden="false" customHeight="false" outlineLevel="0" collapsed="false">
      <c r="A34" s="10" t="n">
        <v>25</v>
      </c>
      <c r="B34" s="4"/>
      <c r="C34" s="7"/>
      <c r="D34" s="7"/>
      <c r="E34" s="5"/>
      <c r="F34" s="11" t="str">
        <f aca="false">IF(C34="","",PI()/4*(C34/100)^2)</f>
        <v/>
      </c>
      <c r="G34" s="11" t="str">
        <f aca="false">IF(OR(C34="",D34=""),"",F34*D34*$B$5)</f>
        <v/>
      </c>
      <c r="H34" s="12" t="str">
        <f aca="false">IF(OR(C34="",D34="",E34=""),"",0.0673*(E34*C34^2*D34)^0.976)</f>
        <v/>
      </c>
      <c r="I34" s="12" t="str">
        <f aca="false">IF(H34="","",H34*$B$6)</f>
        <v/>
      </c>
      <c r="J34" s="13" t="str">
        <f aca="false">IF(C34="","",IF(C34&lt;$B$7,"DAP bajo el mínimo",IF(OR(D34="",E34=""),"Falta altura o densidad","")))</f>
        <v/>
      </c>
    </row>
    <row r="35" customFormat="false" ht="15" hidden="false" customHeight="false" outlineLevel="0" collapsed="false">
      <c r="A35" s="10" t="n">
        <v>26</v>
      </c>
      <c r="B35" s="4"/>
      <c r="C35" s="7"/>
      <c r="D35" s="7"/>
      <c r="E35" s="5"/>
      <c r="F35" s="11" t="str">
        <f aca="false">IF(C35="","",PI()/4*(C35/100)^2)</f>
        <v/>
      </c>
      <c r="G35" s="11" t="str">
        <f aca="false">IF(OR(C35="",D35=""),"",F35*D35*$B$5)</f>
        <v/>
      </c>
      <c r="H35" s="12" t="str">
        <f aca="false">IF(OR(C35="",D35="",E35=""),"",0.0673*(E35*C35^2*D35)^0.976)</f>
        <v/>
      </c>
      <c r="I35" s="12" t="str">
        <f aca="false">IF(H35="","",H35*$B$6)</f>
        <v/>
      </c>
      <c r="J35" s="13" t="str">
        <f aca="false">IF(C35="","",IF(C35&lt;$B$7,"DAP bajo el mínimo",IF(OR(D35="",E35=""),"Falta altura o densidad","")))</f>
        <v/>
      </c>
    </row>
    <row r="36" customFormat="false" ht="15" hidden="false" customHeight="false" outlineLevel="0" collapsed="false">
      <c r="A36" s="10" t="n">
        <v>27</v>
      </c>
      <c r="B36" s="4"/>
      <c r="C36" s="7"/>
      <c r="D36" s="7"/>
      <c r="E36" s="5"/>
      <c r="F36" s="11" t="str">
        <f aca="false">IF(C36="","",PI()/4*(C36/100)^2)</f>
        <v/>
      </c>
      <c r="G36" s="11" t="str">
        <f aca="false">IF(OR(C36="",D36=""),"",F36*D36*$B$5)</f>
        <v/>
      </c>
      <c r="H36" s="12" t="str">
        <f aca="false">IF(OR(C36="",D36="",E36=""),"",0.0673*(E36*C36^2*D36)^0.976)</f>
        <v/>
      </c>
      <c r="I36" s="12" t="str">
        <f aca="false">IF(H36="","",H36*$B$6)</f>
        <v/>
      </c>
      <c r="J36" s="13" t="str">
        <f aca="false">IF(C36="","",IF(C36&lt;$B$7,"DAP bajo el mínimo",IF(OR(D36="",E36=""),"Falta altura o densidad","")))</f>
        <v/>
      </c>
    </row>
    <row r="37" customFormat="false" ht="15" hidden="false" customHeight="false" outlineLevel="0" collapsed="false">
      <c r="A37" s="10" t="n">
        <v>28</v>
      </c>
      <c r="B37" s="4"/>
      <c r="C37" s="7"/>
      <c r="D37" s="7"/>
      <c r="E37" s="5"/>
      <c r="F37" s="11" t="str">
        <f aca="false">IF(C37="","",PI()/4*(C37/100)^2)</f>
        <v/>
      </c>
      <c r="G37" s="11" t="str">
        <f aca="false">IF(OR(C37="",D37=""),"",F37*D37*$B$5)</f>
        <v/>
      </c>
      <c r="H37" s="12" t="str">
        <f aca="false">IF(OR(C37="",D37="",E37=""),"",0.0673*(E37*C37^2*D37)^0.976)</f>
        <v/>
      </c>
      <c r="I37" s="12" t="str">
        <f aca="false">IF(H37="","",H37*$B$6)</f>
        <v/>
      </c>
      <c r="J37" s="13" t="str">
        <f aca="false">IF(C37="","",IF(C37&lt;$B$7,"DAP bajo el mínimo",IF(OR(D37="",E37=""),"Falta altura o densidad","")))</f>
        <v/>
      </c>
    </row>
    <row r="38" customFormat="false" ht="15" hidden="false" customHeight="false" outlineLevel="0" collapsed="false">
      <c r="A38" s="10" t="n">
        <v>29</v>
      </c>
      <c r="B38" s="4"/>
      <c r="C38" s="7"/>
      <c r="D38" s="7"/>
      <c r="E38" s="5"/>
      <c r="F38" s="11" t="str">
        <f aca="false">IF(C38="","",PI()/4*(C38/100)^2)</f>
        <v/>
      </c>
      <c r="G38" s="11" t="str">
        <f aca="false">IF(OR(C38="",D38=""),"",F38*D38*$B$5)</f>
        <v/>
      </c>
      <c r="H38" s="12" t="str">
        <f aca="false">IF(OR(C38="",D38="",E38=""),"",0.0673*(E38*C38^2*D38)^0.976)</f>
        <v/>
      </c>
      <c r="I38" s="12" t="str">
        <f aca="false">IF(H38="","",H38*$B$6)</f>
        <v/>
      </c>
      <c r="J38" s="13" t="str">
        <f aca="false">IF(C38="","",IF(C38&lt;$B$7,"DAP bajo el mínimo",IF(OR(D38="",E38=""),"Falta altura o densidad","")))</f>
        <v/>
      </c>
    </row>
    <row r="39" customFormat="false" ht="15" hidden="false" customHeight="false" outlineLevel="0" collapsed="false">
      <c r="A39" s="10" t="n">
        <v>30</v>
      </c>
      <c r="B39" s="4"/>
      <c r="C39" s="7"/>
      <c r="D39" s="7"/>
      <c r="E39" s="5"/>
      <c r="F39" s="11" t="str">
        <f aca="false">IF(C39="","",PI()/4*(C39/100)^2)</f>
        <v/>
      </c>
      <c r="G39" s="11" t="str">
        <f aca="false">IF(OR(C39="",D39=""),"",F39*D39*$B$5)</f>
        <v/>
      </c>
      <c r="H39" s="12" t="str">
        <f aca="false">IF(OR(C39="",D39="",E39=""),"",0.0673*(E39*C39^2*D39)^0.976)</f>
        <v/>
      </c>
      <c r="I39" s="12" t="str">
        <f aca="false">IF(H39="","",H39*$B$6)</f>
        <v/>
      </c>
      <c r="J39" s="13" t="str">
        <f aca="false">IF(C39="","",IF(C39&lt;$B$7,"DAP bajo el mínimo",IF(OR(D39="",E39=""),"Falta altura o densidad","")))</f>
        <v/>
      </c>
    </row>
    <row r="40" customFormat="false" ht="15" hidden="false" customHeight="false" outlineLevel="0" collapsed="false">
      <c r="A40" s="10" t="n">
        <v>31</v>
      </c>
      <c r="B40" s="4"/>
      <c r="C40" s="7"/>
      <c r="D40" s="7"/>
      <c r="E40" s="5"/>
      <c r="F40" s="11" t="str">
        <f aca="false">IF(C40="","",PI()/4*(C40/100)^2)</f>
        <v/>
      </c>
      <c r="G40" s="11" t="str">
        <f aca="false">IF(OR(C40="",D40=""),"",F40*D40*$B$5)</f>
        <v/>
      </c>
      <c r="H40" s="12" t="str">
        <f aca="false">IF(OR(C40="",D40="",E40=""),"",0.0673*(E40*C40^2*D40)^0.976)</f>
        <v/>
      </c>
      <c r="I40" s="12" t="str">
        <f aca="false">IF(H40="","",H40*$B$6)</f>
        <v/>
      </c>
      <c r="J40" s="13" t="str">
        <f aca="false">IF(C40="","",IF(C40&lt;$B$7,"DAP bajo el mínimo",IF(OR(D40="",E40=""),"Falta altura o densidad","")))</f>
        <v/>
      </c>
    </row>
    <row r="41" customFormat="false" ht="15" hidden="false" customHeight="false" outlineLevel="0" collapsed="false">
      <c r="A41" s="10" t="n">
        <v>32</v>
      </c>
      <c r="B41" s="4"/>
      <c r="C41" s="7"/>
      <c r="D41" s="7"/>
      <c r="E41" s="5"/>
      <c r="F41" s="11" t="str">
        <f aca="false">IF(C41="","",PI()/4*(C41/100)^2)</f>
        <v/>
      </c>
      <c r="G41" s="11" t="str">
        <f aca="false">IF(OR(C41="",D41=""),"",F41*D41*$B$5)</f>
        <v/>
      </c>
      <c r="H41" s="12" t="str">
        <f aca="false">IF(OR(C41="",D41="",E41=""),"",0.0673*(E41*C41^2*D41)^0.976)</f>
        <v/>
      </c>
      <c r="I41" s="12" t="str">
        <f aca="false">IF(H41="","",H41*$B$6)</f>
        <v/>
      </c>
      <c r="J41" s="13" t="str">
        <f aca="false">IF(C41="","",IF(C41&lt;$B$7,"DAP bajo el mínimo",IF(OR(D41="",E41=""),"Falta altura o densidad","")))</f>
        <v/>
      </c>
    </row>
    <row r="42" customFormat="false" ht="15" hidden="false" customHeight="false" outlineLevel="0" collapsed="false">
      <c r="A42" s="10" t="n">
        <v>33</v>
      </c>
      <c r="B42" s="4"/>
      <c r="C42" s="7"/>
      <c r="D42" s="7"/>
      <c r="E42" s="5"/>
      <c r="F42" s="11" t="str">
        <f aca="false">IF(C42="","",PI()/4*(C42/100)^2)</f>
        <v/>
      </c>
      <c r="G42" s="11" t="str">
        <f aca="false">IF(OR(C42="",D42=""),"",F42*D42*$B$5)</f>
        <v/>
      </c>
      <c r="H42" s="12" t="str">
        <f aca="false">IF(OR(C42="",D42="",E42=""),"",0.0673*(E42*C42^2*D42)^0.976)</f>
        <v/>
      </c>
      <c r="I42" s="12" t="str">
        <f aca="false">IF(H42="","",H42*$B$6)</f>
        <v/>
      </c>
      <c r="J42" s="13" t="str">
        <f aca="false">IF(C42="","",IF(C42&lt;$B$7,"DAP bajo el mínimo",IF(OR(D42="",E42=""),"Falta altura o densidad","")))</f>
        <v/>
      </c>
    </row>
    <row r="43" customFormat="false" ht="15" hidden="false" customHeight="false" outlineLevel="0" collapsed="false">
      <c r="A43" s="10" t="n">
        <v>34</v>
      </c>
      <c r="B43" s="4"/>
      <c r="C43" s="7"/>
      <c r="D43" s="7"/>
      <c r="E43" s="5"/>
      <c r="F43" s="11" t="str">
        <f aca="false">IF(C43="","",PI()/4*(C43/100)^2)</f>
        <v/>
      </c>
      <c r="G43" s="11" t="str">
        <f aca="false">IF(OR(C43="",D43=""),"",F43*D43*$B$5)</f>
        <v/>
      </c>
      <c r="H43" s="12" t="str">
        <f aca="false">IF(OR(C43="",D43="",E43=""),"",0.0673*(E43*C43^2*D43)^0.976)</f>
        <v/>
      </c>
      <c r="I43" s="12" t="str">
        <f aca="false">IF(H43="","",H43*$B$6)</f>
        <v/>
      </c>
      <c r="J43" s="13" t="str">
        <f aca="false">IF(C43="","",IF(C43&lt;$B$7,"DAP bajo el mínimo",IF(OR(D43="",E43=""),"Falta altura o densidad","")))</f>
        <v/>
      </c>
    </row>
    <row r="44" customFormat="false" ht="15" hidden="false" customHeight="false" outlineLevel="0" collapsed="false">
      <c r="A44" s="10" t="n">
        <v>35</v>
      </c>
      <c r="B44" s="4"/>
      <c r="C44" s="7"/>
      <c r="D44" s="7"/>
      <c r="E44" s="5"/>
      <c r="F44" s="11" t="str">
        <f aca="false">IF(C44="","",PI()/4*(C44/100)^2)</f>
        <v/>
      </c>
      <c r="G44" s="11" t="str">
        <f aca="false">IF(OR(C44="",D44=""),"",F44*D44*$B$5)</f>
        <v/>
      </c>
      <c r="H44" s="12" t="str">
        <f aca="false">IF(OR(C44="",D44="",E44=""),"",0.0673*(E44*C44^2*D44)^0.976)</f>
        <v/>
      </c>
      <c r="I44" s="12" t="str">
        <f aca="false">IF(H44="","",H44*$B$6)</f>
        <v/>
      </c>
      <c r="J44" s="13" t="str">
        <f aca="false">IF(C44="","",IF(C44&lt;$B$7,"DAP bajo el mínimo",IF(OR(D44="",E44=""),"Falta altura o densidad","")))</f>
        <v/>
      </c>
    </row>
    <row r="45" customFormat="false" ht="15" hidden="false" customHeight="false" outlineLevel="0" collapsed="false">
      <c r="A45" s="10" t="n">
        <v>36</v>
      </c>
      <c r="B45" s="4"/>
      <c r="C45" s="7"/>
      <c r="D45" s="7"/>
      <c r="E45" s="5"/>
      <c r="F45" s="11" t="str">
        <f aca="false">IF(C45="","",PI()/4*(C45/100)^2)</f>
        <v/>
      </c>
      <c r="G45" s="11" t="str">
        <f aca="false">IF(OR(C45="",D45=""),"",F45*D45*$B$5)</f>
        <v/>
      </c>
      <c r="H45" s="12" t="str">
        <f aca="false">IF(OR(C45="",D45="",E45=""),"",0.0673*(E45*C45^2*D45)^0.976)</f>
        <v/>
      </c>
      <c r="I45" s="12" t="str">
        <f aca="false">IF(H45="","",H45*$B$6)</f>
        <v/>
      </c>
      <c r="J45" s="13" t="str">
        <f aca="false">IF(C45="","",IF(C45&lt;$B$7,"DAP bajo el mínimo",IF(OR(D45="",E45=""),"Falta altura o densidad","")))</f>
        <v/>
      </c>
    </row>
    <row r="46" customFormat="false" ht="15" hidden="false" customHeight="false" outlineLevel="0" collapsed="false">
      <c r="A46" s="10" t="n">
        <v>37</v>
      </c>
      <c r="B46" s="4"/>
      <c r="C46" s="7"/>
      <c r="D46" s="7"/>
      <c r="E46" s="5"/>
      <c r="F46" s="11" t="str">
        <f aca="false">IF(C46="","",PI()/4*(C46/100)^2)</f>
        <v/>
      </c>
      <c r="G46" s="11" t="str">
        <f aca="false">IF(OR(C46="",D46=""),"",F46*D46*$B$5)</f>
        <v/>
      </c>
      <c r="H46" s="12" t="str">
        <f aca="false">IF(OR(C46="",D46="",E46=""),"",0.0673*(E46*C46^2*D46)^0.976)</f>
        <v/>
      </c>
      <c r="I46" s="12" t="str">
        <f aca="false">IF(H46="","",H46*$B$6)</f>
        <v/>
      </c>
      <c r="J46" s="13" t="str">
        <f aca="false">IF(C46="","",IF(C46&lt;$B$7,"DAP bajo el mínimo",IF(OR(D46="",E46=""),"Falta altura o densidad","")))</f>
        <v/>
      </c>
    </row>
    <row r="47" customFormat="false" ht="15" hidden="false" customHeight="false" outlineLevel="0" collapsed="false">
      <c r="A47" s="10" t="n">
        <v>38</v>
      </c>
      <c r="B47" s="4"/>
      <c r="C47" s="7"/>
      <c r="D47" s="7"/>
      <c r="E47" s="5"/>
      <c r="F47" s="11" t="str">
        <f aca="false">IF(C47="","",PI()/4*(C47/100)^2)</f>
        <v/>
      </c>
      <c r="G47" s="11" t="str">
        <f aca="false">IF(OR(C47="",D47=""),"",F47*D47*$B$5)</f>
        <v/>
      </c>
      <c r="H47" s="12" t="str">
        <f aca="false">IF(OR(C47="",D47="",E47=""),"",0.0673*(E47*C47^2*D47)^0.976)</f>
        <v/>
      </c>
      <c r="I47" s="12" t="str">
        <f aca="false">IF(H47="","",H47*$B$6)</f>
        <v/>
      </c>
      <c r="J47" s="13" t="str">
        <f aca="false">IF(C47="","",IF(C47&lt;$B$7,"DAP bajo el mínimo",IF(OR(D47="",E47=""),"Falta altura o densidad","")))</f>
        <v/>
      </c>
    </row>
    <row r="48" customFormat="false" ht="15" hidden="false" customHeight="false" outlineLevel="0" collapsed="false">
      <c r="A48" s="10" t="n">
        <v>39</v>
      </c>
      <c r="B48" s="4"/>
      <c r="C48" s="7"/>
      <c r="D48" s="7"/>
      <c r="E48" s="5"/>
      <c r="F48" s="11" t="str">
        <f aca="false">IF(C48="","",PI()/4*(C48/100)^2)</f>
        <v/>
      </c>
      <c r="G48" s="11" t="str">
        <f aca="false">IF(OR(C48="",D48=""),"",F48*D48*$B$5)</f>
        <v/>
      </c>
      <c r="H48" s="12" t="str">
        <f aca="false">IF(OR(C48="",D48="",E48=""),"",0.0673*(E48*C48^2*D48)^0.976)</f>
        <v/>
      </c>
      <c r="I48" s="12" t="str">
        <f aca="false">IF(H48="","",H48*$B$6)</f>
        <v/>
      </c>
      <c r="J48" s="13" t="str">
        <f aca="false">IF(C48="","",IF(C48&lt;$B$7,"DAP bajo el mínimo",IF(OR(D48="",E48=""),"Falta altura o densidad","")))</f>
        <v/>
      </c>
    </row>
    <row r="49" customFormat="false" ht="15" hidden="false" customHeight="false" outlineLevel="0" collapsed="false">
      <c r="A49" s="10" t="n">
        <v>40</v>
      </c>
      <c r="B49" s="4"/>
      <c r="C49" s="7"/>
      <c r="D49" s="7"/>
      <c r="E49" s="5"/>
      <c r="F49" s="11" t="str">
        <f aca="false">IF(C49="","",PI()/4*(C49/100)^2)</f>
        <v/>
      </c>
      <c r="G49" s="11" t="str">
        <f aca="false">IF(OR(C49="",D49=""),"",F49*D49*$B$5)</f>
        <v/>
      </c>
      <c r="H49" s="12" t="str">
        <f aca="false">IF(OR(C49="",D49="",E49=""),"",0.0673*(E49*C49^2*D49)^0.976)</f>
        <v/>
      </c>
      <c r="I49" s="12" t="str">
        <f aca="false">IF(H49="","",H49*$B$6)</f>
        <v/>
      </c>
      <c r="J49" s="13" t="str">
        <f aca="false">IF(C49="","",IF(C49&lt;$B$7,"DAP bajo el mínimo",IF(OR(D49="",E49=""),"Falta altura o densidad","")))</f>
        <v/>
      </c>
    </row>
    <row r="50" customFormat="false" ht="15" hidden="false" customHeight="false" outlineLevel="0" collapsed="false">
      <c r="A50" s="10" t="n">
        <v>41</v>
      </c>
      <c r="B50" s="4"/>
      <c r="C50" s="7"/>
      <c r="D50" s="7"/>
      <c r="E50" s="5"/>
      <c r="F50" s="11" t="str">
        <f aca="false">IF(C50="","",PI()/4*(C50/100)^2)</f>
        <v/>
      </c>
      <c r="G50" s="11" t="str">
        <f aca="false">IF(OR(C50="",D50=""),"",F50*D50*$B$5)</f>
        <v/>
      </c>
      <c r="H50" s="12" t="str">
        <f aca="false">IF(OR(C50="",D50="",E50=""),"",0.0673*(E50*C50^2*D50)^0.976)</f>
        <v/>
      </c>
      <c r="I50" s="12" t="str">
        <f aca="false">IF(H50="","",H50*$B$6)</f>
        <v/>
      </c>
      <c r="J50" s="13" t="str">
        <f aca="false">IF(C50="","",IF(C50&lt;$B$7,"DAP bajo el mínimo",IF(OR(D50="",E50=""),"Falta altura o densidad","")))</f>
        <v/>
      </c>
    </row>
    <row r="51" customFormat="false" ht="15" hidden="false" customHeight="false" outlineLevel="0" collapsed="false">
      <c r="A51" s="10" t="n">
        <v>42</v>
      </c>
      <c r="B51" s="4"/>
      <c r="C51" s="7"/>
      <c r="D51" s="7"/>
      <c r="E51" s="5"/>
      <c r="F51" s="11" t="str">
        <f aca="false">IF(C51="","",PI()/4*(C51/100)^2)</f>
        <v/>
      </c>
      <c r="G51" s="11" t="str">
        <f aca="false">IF(OR(C51="",D51=""),"",F51*D51*$B$5)</f>
        <v/>
      </c>
      <c r="H51" s="12" t="str">
        <f aca="false">IF(OR(C51="",D51="",E51=""),"",0.0673*(E51*C51^2*D51)^0.976)</f>
        <v/>
      </c>
      <c r="I51" s="12" t="str">
        <f aca="false">IF(H51="","",H51*$B$6)</f>
        <v/>
      </c>
      <c r="J51" s="13" t="str">
        <f aca="false">IF(C51="","",IF(C51&lt;$B$7,"DAP bajo el mínimo",IF(OR(D51="",E51=""),"Falta altura o densidad","")))</f>
        <v/>
      </c>
    </row>
    <row r="52" customFormat="false" ht="15" hidden="false" customHeight="false" outlineLevel="0" collapsed="false">
      <c r="A52" s="10" t="n">
        <v>43</v>
      </c>
      <c r="B52" s="4"/>
      <c r="C52" s="7"/>
      <c r="D52" s="7"/>
      <c r="E52" s="5"/>
      <c r="F52" s="11" t="str">
        <f aca="false">IF(C52="","",PI()/4*(C52/100)^2)</f>
        <v/>
      </c>
      <c r="G52" s="11" t="str">
        <f aca="false">IF(OR(C52="",D52=""),"",F52*D52*$B$5)</f>
        <v/>
      </c>
      <c r="H52" s="12" t="str">
        <f aca="false">IF(OR(C52="",D52="",E52=""),"",0.0673*(E52*C52^2*D52)^0.976)</f>
        <v/>
      </c>
      <c r="I52" s="12" t="str">
        <f aca="false">IF(H52="","",H52*$B$6)</f>
        <v/>
      </c>
      <c r="J52" s="13" t="str">
        <f aca="false">IF(C52="","",IF(C52&lt;$B$7,"DAP bajo el mínimo",IF(OR(D52="",E52=""),"Falta altura o densidad","")))</f>
        <v/>
      </c>
    </row>
    <row r="53" customFormat="false" ht="15" hidden="false" customHeight="false" outlineLevel="0" collapsed="false">
      <c r="A53" s="10" t="n">
        <v>44</v>
      </c>
      <c r="B53" s="4"/>
      <c r="C53" s="7"/>
      <c r="D53" s="7"/>
      <c r="E53" s="5"/>
      <c r="F53" s="11" t="str">
        <f aca="false">IF(C53="","",PI()/4*(C53/100)^2)</f>
        <v/>
      </c>
      <c r="G53" s="11" t="str">
        <f aca="false">IF(OR(C53="",D53=""),"",F53*D53*$B$5)</f>
        <v/>
      </c>
      <c r="H53" s="12" t="str">
        <f aca="false">IF(OR(C53="",D53="",E53=""),"",0.0673*(E53*C53^2*D53)^0.976)</f>
        <v/>
      </c>
      <c r="I53" s="12" t="str">
        <f aca="false">IF(H53="","",H53*$B$6)</f>
        <v/>
      </c>
      <c r="J53" s="13" t="str">
        <f aca="false">IF(C53="","",IF(C53&lt;$B$7,"DAP bajo el mínimo",IF(OR(D53="",E53=""),"Falta altura o densidad","")))</f>
        <v/>
      </c>
    </row>
    <row r="54" customFormat="false" ht="15" hidden="false" customHeight="false" outlineLevel="0" collapsed="false">
      <c r="A54" s="10" t="n">
        <v>45</v>
      </c>
      <c r="B54" s="4"/>
      <c r="C54" s="7"/>
      <c r="D54" s="7"/>
      <c r="E54" s="5"/>
      <c r="F54" s="11" t="str">
        <f aca="false">IF(C54="","",PI()/4*(C54/100)^2)</f>
        <v/>
      </c>
      <c r="G54" s="11" t="str">
        <f aca="false">IF(OR(C54="",D54=""),"",F54*D54*$B$5)</f>
        <v/>
      </c>
      <c r="H54" s="12" t="str">
        <f aca="false">IF(OR(C54="",D54="",E54=""),"",0.0673*(E54*C54^2*D54)^0.976)</f>
        <v/>
      </c>
      <c r="I54" s="12" t="str">
        <f aca="false">IF(H54="","",H54*$B$6)</f>
        <v/>
      </c>
      <c r="J54" s="13" t="str">
        <f aca="false">IF(C54="","",IF(C54&lt;$B$7,"DAP bajo el mínimo",IF(OR(D54="",E54=""),"Falta altura o densidad","")))</f>
        <v/>
      </c>
    </row>
    <row r="55" customFormat="false" ht="15" hidden="false" customHeight="false" outlineLevel="0" collapsed="false">
      <c r="A55" s="10" t="n">
        <v>46</v>
      </c>
      <c r="B55" s="4"/>
      <c r="C55" s="7"/>
      <c r="D55" s="7"/>
      <c r="E55" s="5"/>
      <c r="F55" s="11" t="str">
        <f aca="false">IF(C55="","",PI()/4*(C55/100)^2)</f>
        <v/>
      </c>
      <c r="G55" s="11" t="str">
        <f aca="false">IF(OR(C55="",D55=""),"",F55*D55*$B$5)</f>
        <v/>
      </c>
      <c r="H55" s="12" t="str">
        <f aca="false">IF(OR(C55="",D55="",E55=""),"",0.0673*(E55*C55^2*D55)^0.976)</f>
        <v/>
      </c>
      <c r="I55" s="12" t="str">
        <f aca="false">IF(H55="","",H55*$B$6)</f>
        <v/>
      </c>
      <c r="J55" s="13" t="str">
        <f aca="false">IF(C55="","",IF(C55&lt;$B$7,"DAP bajo el mínimo",IF(OR(D55="",E55=""),"Falta altura o densidad","")))</f>
        <v/>
      </c>
    </row>
    <row r="56" customFormat="false" ht="15" hidden="false" customHeight="false" outlineLevel="0" collapsed="false">
      <c r="A56" s="10" t="n">
        <v>47</v>
      </c>
      <c r="B56" s="4"/>
      <c r="C56" s="7"/>
      <c r="D56" s="7"/>
      <c r="E56" s="5"/>
      <c r="F56" s="11" t="str">
        <f aca="false">IF(C56="","",PI()/4*(C56/100)^2)</f>
        <v/>
      </c>
      <c r="G56" s="11" t="str">
        <f aca="false">IF(OR(C56="",D56=""),"",F56*D56*$B$5)</f>
        <v/>
      </c>
      <c r="H56" s="12" t="str">
        <f aca="false">IF(OR(C56="",D56="",E56=""),"",0.0673*(E56*C56^2*D56)^0.976)</f>
        <v/>
      </c>
      <c r="I56" s="12" t="str">
        <f aca="false">IF(H56="","",H56*$B$6)</f>
        <v/>
      </c>
      <c r="J56" s="13" t="str">
        <f aca="false">IF(C56="","",IF(C56&lt;$B$7,"DAP bajo el mínimo",IF(OR(D56="",E56=""),"Falta altura o densidad","")))</f>
        <v/>
      </c>
    </row>
    <row r="57" customFormat="false" ht="15" hidden="false" customHeight="false" outlineLevel="0" collapsed="false">
      <c r="A57" s="10" t="n">
        <v>48</v>
      </c>
      <c r="B57" s="4"/>
      <c r="C57" s="7"/>
      <c r="D57" s="7"/>
      <c r="E57" s="5"/>
      <c r="F57" s="11" t="str">
        <f aca="false">IF(C57="","",PI()/4*(C57/100)^2)</f>
        <v/>
      </c>
      <c r="G57" s="11" t="str">
        <f aca="false">IF(OR(C57="",D57=""),"",F57*D57*$B$5)</f>
        <v/>
      </c>
      <c r="H57" s="12" t="str">
        <f aca="false">IF(OR(C57="",D57="",E57=""),"",0.0673*(E57*C57^2*D57)^0.976)</f>
        <v/>
      </c>
      <c r="I57" s="12" t="str">
        <f aca="false">IF(H57="","",H57*$B$6)</f>
        <v/>
      </c>
      <c r="J57" s="13" t="str">
        <f aca="false">IF(C57="","",IF(C57&lt;$B$7,"DAP bajo el mínimo",IF(OR(D57="",E57=""),"Falta altura o densidad","")))</f>
        <v/>
      </c>
    </row>
    <row r="58" customFormat="false" ht="15" hidden="false" customHeight="false" outlineLevel="0" collapsed="false">
      <c r="A58" s="10" t="n">
        <v>49</v>
      </c>
      <c r="B58" s="4"/>
      <c r="C58" s="7"/>
      <c r="D58" s="7"/>
      <c r="E58" s="5"/>
      <c r="F58" s="11" t="str">
        <f aca="false">IF(C58="","",PI()/4*(C58/100)^2)</f>
        <v/>
      </c>
      <c r="G58" s="11" t="str">
        <f aca="false">IF(OR(C58="",D58=""),"",F58*D58*$B$5)</f>
        <v/>
      </c>
      <c r="H58" s="12" t="str">
        <f aca="false">IF(OR(C58="",D58="",E58=""),"",0.0673*(E58*C58^2*D58)^0.976)</f>
        <v/>
      </c>
      <c r="I58" s="12" t="str">
        <f aca="false">IF(H58="","",H58*$B$6)</f>
        <v/>
      </c>
      <c r="J58" s="13" t="str">
        <f aca="false">IF(C58="","",IF(C58&lt;$B$7,"DAP bajo el mínimo",IF(OR(D58="",E58=""),"Falta altura o densidad","")))</f>
        <v/>
      </c>
    </row>
    <row r="59" customFormat="false" ht="15" hidden="false" customHeight="false" outlineLevel="0" collapsed="false">
      <c r="A59" s="10" t="n">
        <v>50</v>
      </c>
      <c r="B59" s="4"/>
      <c r="C59" s="7"/>
      <c r="D59" s="7"/>
      <c r="E59" s="5"/>
      <c r="F59" s="11" t="str">
        <f aca="false">IF(C59="","",PI()/4*(C59/100)^2)</f>
        <v/>
      </c>
      <c r="G59" s="11" t="str">
        <f aca="false">IF(OR(C59="",D59=""),"",F59*D59*$B$5)</f>
        <v/>
      </c>
      <c r="H59" s="12" t="str">
        <f aca="false">IF(OR(C59="",D59="",E59=""),"",0.0673*(E59*C59^2*D59)^0.976)</f>
        <v/>
      </c>
      <c r="I59" s="12" t="str">
        <f aca="false">IF(H59="","",H59*$B$6)</f>
        <v/>
      </c>
      <c r="J59" s="13" t="str">
        <f aca="false">IF(C59="","",IF(C59&lt;$B$7,"DAP bajo el mínimo",IF(OR(D59="",E59=""),"Falta altura o densidad","")))</f>
        <v/>
      </c>
    </row>
    <row r="60" customFormat="false" ht="15" hidden="false" customHeight="false" outlineLevel="0" collapsed="false">
      <c r="A60" s="10" t="n">
        <v>51</v>
      </c>
      <c r="B60" s="4"/>
      <c r="C60" s="7"/>
      <c r="D60" s="7"/>
      <c r="E60" s="5"/>
      <c r="F60" s="11" t="str">
        <f aca="false">IF(C60="","",PI()/4*(C60/100)^2)</f>
        <v/>
      </c>
      <c r="G60" s="11" t="str">
        <f aca="false">IF(OR(C60="",D60=""),"",F60*D60*$B$5)</f>
        <v/>
      </c>
      <c r="H60" s="12" t="str">
        <f aca="false">IF(OR(C60="",D60="",E60=""),"",0.0673*(E60*C60^2*D60)^0.976)</f>
        <v/>
      </c>
      <c r="I60" s="12" t="str">
        <f aca="false">IF(H60="","",H60*$B$6)</f>
        <v/>
      </c>
      <c r="J60" s="13" t="str">
        <f aca="false">IF(C60="","",IF(C60&lt;$B$7,"DAP bajo el mínimo",IF(OR(D60="",E60=""),"Falta altura o densidad","")))</f>
        <v/>
      </c>
    </row>
    <row r="61" customFormat="false" ht="15" hidden="false" customHeight="false" outlineLevel="0" collapsed="false">
      <c r="A61" s="10" t="n">
        <v>52</v>
      </c>
      <c r="B61" s="4"/>
      <c r="C61" s="7"/>
      <c r="D61" s="7"/>
      <c r="E61" s="5"/>
      <c r="F61" s="11" t="str">
        <f aca="false">IF(C61="","",PI()/4*(C61/100)^2)</f>
        <v/>
      </c>
      <c r="G61" s="11" t="str">
        <f aca="false">IF(OR(C61="",D61=""),"",F61*D61*$B$5)</f>
        <v/>
      </c>
      <c r="H61" s="12" t="str">
        <f aca="false">IF(OR(C61="",D61="",E61=""),"",0.0673*(E61*C61^2*D61)^0.976)</f>
        <v/>
      </c>
      <c r="I61" s="12" t="str">
        <f aca="false">IF(H61="","",H61*$B$6)</f>
        <v/>
      </c>
      <c r="J61" s="13" t="str">
        <f aca="false">IF(C61="","",IF(C61&lt;$B$7,"DAP bajo el mínimo",IF(OR(D61="",E61=""),"Falta altura o densidad","")))</f>
        <v/>
      </c>
    </row>
    <row r="62" customFormat="false" ht="15" hidden="false" customHeight="false" outlineLevel="0" collapsed="false">
      <c r="A62" s="10" t="n">
        <v>53</v>
      </c>
      <c r="B62" s="4"/>
      <c r="C62" s="7"/>
      <c r="D62" s="7"/>
      <c r="E62" s="5"/>
      <c r="F62" s="11" t="str">
        <f aca="false">IF(C62="","",PI()/4*(C62/100)^2)</f>
        <v/>
      </c>
      <c r="G62" s="11" t="str">
        <f aca="false">IF(OR(C62="",D62=""),"",F62*D62*$B$5)</f>
        <v/>
      </c>
      <c r="H62" s="12" t="str">
        <f aca="false">IF(OR(C62="",D62="",E62=""),"",0.0673*(E62*C62^2*D62)^0.976)</f>
        <v/>
      </c>
      <c r="I62" s="12" t="str">
        <f aca="false">IF(H62="","",H62*$B$6)</f>
        <v/>
      </c>
      <c r="J62" s="13" t="str">
        <f aca="false">IF(C62="","",IF(C62&lt;$B$7,"DAP bajo el mínimo",IF(OR(D62="",E62=""),"Falta altura o densidad","")))</f>
        <v/>
      </c>
    </row>
    <row r="63" customFormat="false" ht="15" hidden="false" customHeight="false" outlineLevel="0" collapsed="false">
      <c r="A63" s="10" t="n">
        <v>54</v>
      </c>
      <c r="B63" s="4"/>
      <c r="C63" s="7"/>
      <c r="D63" s="7"/>
      <c r="E63" s="5"/>
      <c r="F63" s="11" t="str">
        <f aca="false">IF(C63="","",PI()/4*(C63/100)^2)</f>
        <v/>
      </c>
      <c r="G63" s="11" t="str">
        <f aca="false">IF(OR(C63="",D63=""),"",F63*D63*$B$5)</f>
        <v/>
      </c>
      <c r="H63" s="12" t="str">
        <f aca="false">IF(OR(C63="",D63="",E63=""),"",0.0673*(E63*C63^2*D63)^0.976)</f>
        <v/>
      </c>
      <c r="I63" s="12" t="str">
        <f aca="false">IF(H63="","",H63*$B$6)</f>
        <v/>
      </c>
      <c r="J63" s="13" t="str">
        <f aca="false">IF(C63="","",IF(C63&lt;$B$7,"DAP bajo el mínimo",IF(OR(D63="",E63=""),"Falta altura o densidad","")))</f>
        <v/>
      </c>
    </row>
    <row r="64" customFormat="false" ht="15" hidden="false" customHeight="false" outlineLevel="0" collapsed="false">
      <c r="A64" s="10" t="n">
        <v>55</v>
      </c>
      <c r="B64" s="4"/>
      <c r="C64" s="7"/>
      <c r="D64" s="7"/>
      <c r="E64" s="5"/>
      <c r="F64" s="11" t="str">
        <f aca="false">IF(C64="","",PI()/4*(C64/100)^2)</f>
        <v/>
      </c>
      <c r="G64" s="11" t="str">
        <f aca="false">IF(OR(C64="",D64=""),"",F64*D64*$B$5)</f>
        <v/>
      </c>
      <c r="H64" s="12" t="str">
        <f aca="false">IF(OR(C64="",D64="",E64=""),"",0.0673*(E64*C64^2*D64)^0.976)</f>
        <v/>
      </c>
      <c r="I64" s="12" t="str">
        <f aca="false">IF(H64="","",H64*$B$6)</f>
        <v/>
      </c>
      <c r="J64" s="13" t="str">
        <f aca="false">IF(C64="","",IF(C64&lt;$B$7,"DAP bajo el mínimo",IF(OR(D64="",E64=""),"Falta altura o densidad","")))</f>
        <v/>
      </c>
    </row>
    <row r="65" customFormat="false" ht="15" hidden="false" customHeight="false" outlineLevel="0" collapsed="false">
      <c r="A65" s="10" t="n">
        <v>56</v>
      </c>
      <c r="B65" s="4"/>
      <c r="C65" s="7"/>
      <c r="D65" s="7"/>
      <c r="E65" s="5"/>
      <c r="F65" s="11" t="str">
        <f aca="false">IF(C65="","",PI()/4*(C65/100)^2)</f>
        <v/>
      </c>
      <c r="G65" s="11" t="str">
        <f aca="false">IF(OR(C65="",D65=""),"",F65*D65*$B$5)</f>
        <v/>
      </c>
      <c r="H65" s="12" t="str">
        <f aca="false">IF(OR(C65="",D65="",E65=""),"",0.0673*(E65*C65^2*D65)^0.976)</f>
        <v/>
      </c>
      <c r="I65" s="12" t="str">
        <f aca="false">IF(H65="","",H65*$B$6)</f>
        <v/>
      </c>
      <c r="J65" s="13" t="str">
        <f aca="false">IF(C65="","",IF(C65&lt;$B$7,"DAP bajo el mínimo",IF(OR(D65="",E65=""),"Falta altura o densidad","")))</f>
        <v/>
      </c>
    </row>
    <row r="66" customFormat="false" ht="15" hidden="false" customHeight="false" outlineLevel="0" collapsed="false">
      <c r="A66" s="10" t="n">
        <v>57</v>
      </c>
      <c r="B66" s="4"/>
      <c r="C66" s="7"/>
      <c r="D66" s="7"/>
      <c r="E66" s="5"/>
      <c r="F66" s="11" t="str">
        <f aca="false">IF(C66="","",PI()/4*(C66/100)^2)</f>
        <v/>
      </c>
      <c r="G66" s="11" t="str">
        <f aca="false">IF(OR(C66="",D66=""),"",F66*D66*$B$5)</f>
        <v/>
      </c>
      <c r="H66" s="12" t="str">
        <f aca="false">IF(OR(C66="",D66="",E66=""),"",0.0673*(E66*C66^2*D66)^0.976)</f>
        <v/>
      </c>
      <c r="I66" s="12" t="str">
        <f aca="false">IF(H66="","",H66*$B$6)</f>
        <v/>
      </c>
      <c r="J66" s="13" t="str">
        <f aca="false">IF(C66="","",IF(C66&lt;$B$7,"DAP bajo el mínimo",IF(OR(D66="",E66=""),"Falta altura o densidad","")))</f>
        <v/>
      </c>
    </row>
    <row r="67" customFormat="false" ht="15" hidden="false" customHeight="false" outlineLevel="0" collapsed="false">
      <c r="A67" s="10" t="n">
        <v>58</v>
      </c>
      <c r="B67" s="4"/>
      <c r="C67" s="7"/>
      <c r="D67" s="7"/>
      <c r="E67" s="5"/>
      <c r="F67" s="11" t="str">
        <f aca="false">IF(C67="","",PI()/4*(C67/100)^2)</f>
        <v/>
      </c>
      <c r="G67" s="11" t="str">
        <f aca="false">IF(OR(C67="",D67=""),"",F67*D67*$B$5)</f>
        <v/>
      </c>
      <c r="H67" s="12" t="str">
        <f aca="false">IF(OR(C67="",D67="",E67=""),"",0.0673*(E67*C67^2*D67)^0.976)</f>
        <v/>
      </c>
      <c r="I67" s="12" t="str">
        <f aca="false">IF(H67="","",H67*$B$6)</f>
        <v/>
      </c>
      <c r="J67" s="13" t="str">
        <f aca="false">IF(C67="","",IF(C67&lt;$B$7,"DAP bajo el mínimo",IF(OR(D67="",E67=""),"Falta altura o densidad","")))</f>
        <v/>
      </c>
    </row>
    <row r="68" customFormat="false" ht="15" hidden="false" customHeight="false" outlineLevel="0" collapsed="false">
      <c r="A68" s="10" t="n">
        <v>59</v>
      </c>
      <c r="B68" s="4"/>
      <c r="C68" s="7"/>
      <c r="D68" s="7"/>
      <c r="E68" s="5"/>
      <c r="F68" s="11" t="str">
        <f aca="false">IF(C68="","",PI()/4*(C68/100)^2)</f>
        <v/>
      </c>
      <c r="G68" s="11" t="str">
        <f aca="false">IF(OR(C68="",D68=""),"",F68*D68*$B$5)</f>
        <v/>
      </c>
      <c r="H68" s="12" t="str">
        <f aca="false">IF(OR(C68="",D68="",E68=""),"",0.0673*(E68*C68^2*D68)^0.976)</f>
        <v/>
      </c>
      <c r="I68" s="12" t="str">
        <f aca="false">IF(H68="","",H68*$B$6)</f>
        <v/>
      </c>
      <c r="J68" s="13" t="str">
        <f aca="false">IF(C68="","",IF(C68&lt;$B$7,"DAP bajo el mínimo",IF(OR(D68="",E68=""),"Falta altura o densidad","")))</f>
        <v/>
      </c>
    </row>
    <row r="69" customFormat="false" ht="15" hidden="false" customHeight="false" outlineLevel="0" collapsed="false">
      <c r="A69" s="10" t="n">
        <v>60</v>
      </c>
      <c r="B69" s="4"/>
      <c r="C69" s="7"/>
      <c r="D69" s="7"/>
      <c r="E69" s="5"/>
      <c r="F69" s="11" t="str">
        <f aca="false">IF(C69="","",PI()/4*(C69/100)^2)</f>
        <v/>
      </c>
      <c r="G69" s="11" t="str">
        <f aca="false">IF(OR(C69="",D69=""),"",F69*D69*$B$5)</f>
        <v/>
      </c>
      <c r="H69" s="12" t="str">
        <f aca="false">IF(OR(C69="",D69="",E69=""),"",0.0673*(E69*C69^2*D69)^0.976)</f>
        <v/>
      </c>
      <c r="I69" s="12" t="str">
        <f aca="false">IF(H69="","",H69*$B$6)</f>
        <v/>
      </c>
      <c r="J69" s="13" t="str">
        <f aca="false">IF(C69="","",IF(C69&lt;$B$7,"DAP bajo el mínimo",IF(OR(D69="",E69=""),"Falta altura o densidad","")))</f>
        <v/>
      </c>
    </row>
  </sheetData>
  <dataValidations count="1">
    <dataValidation allowBlank="true" error="Escribe un número mayor que cero." errorStyle="stop" operator="greaterThan" showDropDown="false" showErrorMessage="true" showInputMessage="false" sqref="B4:B5 C10:E6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"/>
    <col collapsed="false" customWidth="true" hidden="false" outlineLevel="0" max="4" min="4" style="0" width="40"/>
    <col collapsed="false" customWidth="true" hidden="false" outlineLevel="0" max="5" min="5" style="0" width="26"/>
    <col collapsed="false" customWidth="true" hidden="false" outlineLevel="0" max="8" min="6" style="0" width="12"/>
  </cols>
  <sheetData>
    <row r="1" customFormat="false" ht="17.35" hidden="false" customHeight="false" outlineLevel="0" collapsed="false">
      <c r="A1" s="1" t="s">
        <v>131</v>
      </c>
    </row>
    <row r="2" customFormat="false" ht="15" hidden="false" customHeight="false" outlineLevel="0" collapsed="false">
      <c r="A2" s="2" t="s">
        <v>132</v>
      </c>
    </row>
    <row r="4" customFormat="false" ht="43.5" hidden="false" customHeight="true" outlineLevel="0" collapsed="false">
      <c r="A4" s="8" t="s">
        <v>42</v>
      </c>
      <c r="B4" s="8" t="s">
        <v>43</v>
      </c>
      <c r="D4" s="9" t="s">
        <v>44</v>
      </c>
      <c r="E4" s="9" t="s">
        <v>20</v>
      </c>
    </row>
    <row r="5" customFormat="false" ht="15" hidden="false" customHeight="false" outlineLevel="0" collapsed="false">
      <c r="A5" s="10" t="s">
        <v>45</v>
      </c>
      <c r="B5" s="7" t="n">
        <v>82</v>
      </c>
      <c r="D5" s="14" t="s">
        <v>46</v>
      </c>
      <c r="E5" s="15" t="n">
        <f aca="false">COUNT(B5:B64)</f>
        <v>12</v>
      </c>
    </row>
    <row r="6" customFormat="false" ht="15" hidden="false" customHeight="false" outlineLevel="0" collapsed="false">
      <c r="A6" s="10" t="s">
        <v>47</v>
      </c>
      <c r="B6" s="7" t="n">
        <v>171</v>
      </c>
      <c r="D6" s="14" t="s">
        <v>48</v>
      </c>
      <c r="E6" s="12" t="n">
        <f aca="false">IFERROR(AVERAGE(B5:B64),"")</f>
        <v>149.083333333333</v>
      </c>
    </row>
    <row r="7" customFormat="false" ht="15" hidden="false" customHeight="false" outlineLevel="0" collapsed="false">
      <c r="A7" s="10" t="s">
        <v>49</v>
      </c>
      <c r="B7" s="7" t="n">
        <v>127</v>
      </c>
      <c r="D7" s="14" t="s">
        <v>50</v>
      </c>
      <c r="E7" s="12" t="n">
        <f aca="false">IFERROR(STDEV(B5:B64),"")</f>
        <v>54.4183430527434</v>
      </c>
    </row>
    <row r="8" customFormat="false" ht="15" hidden="false" customHeight="false" outlineLevel="0" collapsed="false">
      <c r="A8" s="10" t="s">
        <v>51</v>
      </c>
      <c r="B8" s="7" t="n">
        <v>240</v>
      </c>
      <c r="D8" s="14" t="s">
        <v>52</v>
      </c>
      <c r="E8" s="16" t="n">
        <f aca="false">IFERROR(E7/E6*100,"")</f>
        <v>36.5019629196713</v>
      </c>
    </row>
    <row r="9" customFormat="false" ht="15" hidden="false" customHeight="false" outlineLevel="0" collapsed="false">
      <c r="A9" s="10" t="s">
        <v>53</v>
      </c>
      <c r="B9" s="7" t="n">
        <v>98</v>
      </c>
      <c r="D9" s="14" t="s">
        <v>54</v>
      </c>
      <c r="E9" s="17" t="n">
        <f aca="false">IFERROR(TINV(0.05,E5-1),"")</f>
        <v>2.20098516009164</v>
      </c>
    </row>
    <row r="10" customFormat="false" ht="15" hidden="false" customHeight="false" outlineLevel="0" collapsed="false">
      <c r="A10" s="10" t="s">
        <v>55</v>
      </c>
      <c r="B10" s="7" t="n">
        <v>139</v>
      </c>
      <c r="D10" s="14" t="s">
        <v>56</v>
      </c>
      <c r="E10" s="12" t="n">
        <f aca="false">IFERROR(E7/SQRT(E5),"")</f>
        <v>15.7092225051774</v>
      </c>
    </row>
    <row r="11" customFormat="false" ht="15" hidden="false" customHeight="false" outlineLevel="0" collapsed="false">
      <c r="A11" s="10" t="s">
        <v>57</v>
      </c>
      <c r="B11" s="7" t="n">
        <v>210</v>
      </c>
      <c r="D11" s="14" t="s">
        <v>58</v>
      </c>
      <c r="E11" s="16" t="n">
        <f aca="false">IFERROR(E9*E10/E6*100,"")</f>
        <v>23.1922407672262</v>
      </c>
    </row>
    <row r="12" customFormat="false" ht="15" hidden="false" customHeight="false" outlineLevel="0" collapsed="false">
      <c r="A12" s="10" t="s">
        <v>59</v>
      </c>
      <c r="B12" s="7" t="n">
        <v>162</v>
      </c>
      <c r="D12" s="14" t="s">
        <v>60</v>
      </c>
      <c r="E12" s="7" t="n">
        <v>15</v>
      </c>
    </row>
    <row r="13" customFormat="false" ht="15" hidden="false" customHeight="false" outlineLevel="0" collapsed="false">
      <c r="A13" s="10" t="s">
        <v>61</v>
      </c>
      <c r="B13" s="7" t="n">
        <v>64</v>
      </c>
      <c r="D13" s="14" t="s">
        <v>62</v>
      </c>
      <c r="E13" s="15" t="n">
        <f aca="false">IFERROR(ROUNDUP(4*E8^2/E12^2,0),"")</f>
        <v>24</v>
      </c>
    </row>
    <row r="14" customFormat="false" ht="15" hidden="false" customHeight="false" outlineLevel="0" collapsed="false">
      <c r="A14" s="10" t="s">
        <v>63</v>
      </c>
      <c r="B14" s="7" t="n">
        <v>176</v>
      </c>
      <c r="D14" s="14" t="s">
        <v>64</v>
      </c>
      <c r="E14" s="15" t="n">
        <f aca="false">IFERROR(MAX(0,E13-E5),"")</f>
        <v>12</v>
      </c>
    </row>
    <row r="15" customFormat="false" ht="15" hidden="false" customHeight="false" outlineLevel="0" collapsed="false">
      <c r="A15" s="10" t="s">
        <v>65</v>
      </c>
      <c r="B15" s="7" t="n">
        <v>115</v>
      </c>
      <c r="D15" s="14" t="s">
        <v>66</v>
      </c>
      <c r="E15" s="18" t="str">
        <f aca="false">IFERROR(IF(E5&lt;2,"",IF(E11&lt;=E12,"Cumple","No cumple: aumentar parcelas")),"")</f>
        <v>No cumple: aumentar parcelas</v>
      </c>
    </row>
    <row r="16" customFormat="false" ht="15" hidden="false" customHeight="false" outlineLevel="0" collapsed="false">
      <c r="A16" s="10" t="s">
        <v>67</v>
      </c>
      <c r="B16" s="7" t="n">
        <v>205</v>
      </c>
    </row>
    <row r="17" customFormat="false" ht="51.75" hidden="false" customHeight="true" outlineLevel="0" collapsed="false">
      <c r="A17" s="10" t="s">
        <v>68</v>
      </c>
      <c r="B17" s="7"/>
      <c r="D17" s="19" t="s">
        <v>69</v>
      </c>
      <c r="E17" s="19"/>
      <c r="F17" s="19"/>
      <c r="G17" s="19"/>
      <c r="H17" s="19"/>
    </row>
    <row r="18" customFormat="false" ht="39.75" hidden="false" customHeight="true" outlineLevel="0" collapsed="false">
      <c r="A18" s="10" t="s">
        <v>70</v>
      </c>
      <c r="B18" s="7"/>
      <c r="D18" s="19" t="s">
        <v>71</v>
      </c>
      <c r="E18" s="19"/>
      <c r="F18" s="19"/>
      <c r="G18" s="19"/>
      <c r="H18" s="19"/>
    </row>
    <row r="19" customFormat="false" ht="15" hidden="false" customHeight="false" outlineLevel="0" collapsed="false">
      <c r="A19" s="10" t="s">
        <v>72</v>
      </c>
      <c r="B19" s="7"/>
    </row>
    <row r="20" customFormat="false" ht="15" hidden="false" customHeight="false" outlineLevel="0" collapsed="false">
      <c r="A20" s="10" t="s">
        <v>73</v>
      </c>
      <c r="B20" s="7"/>
    </row>
    <row r="21" customFormat="false" ht="15" hidden="false" customHeight="false" outlineLevel="0" collapsed="false">
      <c r="A21" s="10" t="s">
        <v>74</v>
      </c>
      <c r="B21" s="7"/>
    </row>
    <row r="22" customFormat="false" ht="15" hidden="false" customHeight="false" outlineLevel="0" collapsed="false">
      <c r="A22" s="10" t="s">
        <v>75</v>
      </c>
      <c r="B22" s="7"/>
    </row>
    <row r="23" customFormat="false" ht="15" hidden="false" customHeight="false" outlineLevel="0" collapsed="false">
      <c r="A23" s="10" t="s">
        <v>76</v>
      </c>
      <c r="B23" s="7"/>
    </row>
    <row r="24" customFormat="false" ht="15" hidden="false" customHeight="false" outlineLevel="0" collapsed="false">
      <c r="A24" s="10" t="s">
        <v>77</v>
      </c>
      <c r="B24" s="7"/>
    </row>
    <row r="25" customFormat="false" ht="15" hidden="false" customHeight="false" outlineLevel="0" collapsed="false">
      <c r="A25" s="10" t="s">
        <v>78</v>
      </c>
      <c r="B25" s="7"/>
    </row>
    <row r="26" customFormat="false" ht="15" hidden="false" customHeight="false" outlineLevel="0" collapsed="false">
      <c r="A26" s="10" t="s">
        <v>79</v>
      </c>
      <c r="B26" s="7"/>
    </row>
    <row r="27" customFormat="false" ht="15" hidden="false" customHeight="false" outlineLevel="0" collapsed="false">
      <c r="A27" s="10" t="s">
        <v>80</v>
      </c>
      <c r="B27" s="7"/>
    </row>
    <row r="28" customFormat="false" ht="15" hidden="false" customHeight="false" outlineLevel="0" collapsed="false">
      <c r="A28" s="10" t="s">
        <v>81</v>
      </c>
      <c r="B28" s="7"/>
    </row>
    <row r="29" customFormat="false" ht="15" hidden="false" customHeight="false" outlineLevel="0" collapsed="false">
      <c r="A29" s="10" t="s">
        <v>82</v>
      </c>
      <c r="B29" s="7"/>
    </row>
    <row r="30" customFormat="false" ht="15" hidden="false" customHeight="false" outlineLevel="0" collapsed="false">
      <c r="A30" s="10" t="s">
        <v>83</v>
      </c>
      <c r="B30" s="7"/>
    </row>
    <row r="31" customFormat="false" ht="15" hidden="false" customHeight="false" outlineLevel="0" collapsed="false">
      <c r="A31" s="10" t="s">
        <v>84</v>
      </c>
      <c r="B31" s="7"/>
    </row>
    <row r="32" customFormat="false" ht="15" hidden="false" customHeight="false" outlineLevel="0" collapsed="false">
      <c r="A32" s="10" t="s">
        <v>85</v>
      </c>
      <c r="B32" s="7"/>
    </row>
    <row r="33" customFormat="false" ht="15" hidden="false" customHeight="false" outlineLevel="0" collapsed="false">
      <c r="A33" s="10" t="s">
        <v>86</v>
      </c>
      <c r="B33" s="7"/>
    </row>
    <row r="34" customFormat="false" ht="15" hidden="false" customHeight="false" outlineLevel="0" collapsed="false">
      <c r="A34" s="10" t="s">
        <v>87</v>
      </c>
      <c r="B34" s="7"/>
    </row>
    <row r="35" customFormat="false" ht="15" hidden="false" customHeight="false" outlineLevel="0" collapsed="false">
      <c r="A35" s="10" t="s">
        <v>88</v>
      </c>
      <c r="B35" s="7"/>
    </row>
    <row r="36" customFormat="false" ht="15" hidden="false" customHeight="false" outlineLevel="0" collapsed="false">
      <c r="A36" s="10" t="s">
        <v>89</v>
      </c>
      <c r="B36" s="7"/>
    </row>
    <row r="37" customFormat="false" ht="15" hidden="false" customHeight="false" outlineLevel="0" collapsed="false">
      <c r="A37" s="10" t="s">
        <v>90</v>
      </c>
      <c r="B37" s="7"/>
    </row>
    <row r="38" customFormat="false" ht="15" hidden="false" customHeight="false" outlineLevel="0" collapsed="false">
      <c r="A38" s="10" t="s">
        <v>91</v>
      </c>
      <c r="B38" s="7"/>
    </row>
    <row r="39" customFormat="false" ht="15" hidden="false" customHeight="false" outlineLevel="0" collapsed="false">
      <c r="A39" s="10" t="s">
        <v>92</v>
      </c>
      <c r="B39" s="7"/>
    </row>
    <row r="40" customFormat="false" ht="15" hidden="false" customHeight="false" outlineLevel="0" collapsed="false">
      <c r="A40" s="10" t="s">
        <v>93</v>
      </c>
      <c r="B40" s="7"/>
    </row>
    <row r="41" customFormat="false" ht="15" hidden="false" customHeight="false" outlineLevel="0" collapsed="false">
      <c r="A41" s="10" t="s">
        <v>94</v>
      </c>
      <c r="B41" s="7"/>
    </row>
    <row r="42" customFormat="false" ht="15" hidden="false" customHeight="false" outlineLevel="0" collapsed="false">
      <c r="A42" s="10" t="s">
        <v>95</v>
      </c>
      <c r="B42" s="7"/>
    </row>
    <row r="43" customFormat="false" ht="15" hidden="false" customHeight="false" outlineLevel="0" collapsed="false">
      <c r="A43" s="10" t="s">
        <v>96</v>
      </c>
      <c r="B43" s="7"/>
    </row>
    <row r="44" customFormat="false" ht="15" hidden="false" customHeight="false" outlineLevel="0" collapsed="false">
      <c r="A44" s="10" t="s">
        <v>97</v>
      </c>
      <c r="B44" s="7"/>
    </row>
    <row r="45" customFormat="false" ht="15" hidden="false" customHeight="false" outlineLevel="0" collapsed="false">
      <c r="A45" s="10" t="s">
        <v>98</v>
      </c>
      <c r="B45" s="7"/>
    </row>
    <row r="46" customFormat="false" ht="15" hidden="false" customHeight="false" outlineLevel="0" collapsed="false">
      <c r="A46" s="10" t="s">
        <v>99</v>
      </c>
      <c r="B46" s="7"/>
    </row>
    <row r="47" customFormat="false" ht="15" hidden="false" customHeight="false" outlineLevel="0" collapsed="false">
      <c r="A47" s="10" t="s">
        <v>100</v>
      </c>
      <c r="B47" s="7"/>
    </row>
    <row r="48" customFormat="false" ht="15" hidden="false" customHeight="false" outlineLevel="0" collapsed="false">
      <c r="A48" s="10" t="s">
        <v>101</v>
      </c>
      <c r="B48" s="7"/>
    </row>
    <row r="49" customFormat="false" ht="15" hidden="false" customHeight="false" outlineLevel="0" collapsed="false">
      <c r="A49" s="10" t="s">
        <v>102</v>
      </c>
      <c r="B49" s="7"/>
    </row>
    <row r="50" customFormat="false" ht="15" hidden="false" customHeight="false" outlineLevel="0" collapsed="false">
      <c r="A50" s="10" t="s">
        <v>103</v>
      </c>
      <c r="B50" s="7"/>
    </row>
    <row r="51" customFormat="false" ht="15" hidden="false" customHeight="false" outlineLevel="0" collapsed="false">
      <c r="A51" s="10" t="s">
        <v>104</v>
      </c>
      <c r="B51" s="7"/>
    </row>
    <row r="52" customFormat="false" ht="15" hidden="false" customHeight="false" outlineLevel="0" collapsed="false">
      <c r="A52" s="10" t="s">
        <v>105</v>
      </c>
      <c r="B52" s="7"/>
    </row>
    <row r="53" customFormat="false" ht="15" hidden="false" customHeight="false" outlineLevel="0" collapsed="false">
      <c r="A53" s="10" t="s">
        <v>106</v>
      </c>
      <c r="B53" s="7"/>
    </row>
    <row r="54" customFormat="false" ht="15" hidden="false" customHeight="false" outlineLevel="0" collapsed="false">
      <c r="A54" s="10" t="s">
        <v>107</v>
      </c>
      <c r="B54" s="7"/>
    </row>
    <row r="55" customFormat="false" ht="15" hidden="false" customHeight="false" outlineLevel="0" collapsed="false">
      <c r="A55" s="10" t="s">
        <v>108</v>
      </c>
      <c r="B55" s="7"/>
    </row>
    <row r="56" customFormat="false" ht="15" hidden="false" customHeight="false" outlineLevel="0" collapsed="false">
      <c r="A56" s="10" t="s">
        <v>109</v>
      </c>
      <c r="B56" s="7"/>
    </row>
    <row r="57" customFormat="false" ht="15" hidden="false" customHeight="false" outlineLevel="0" collapsed="false">
      <c r="A57" s="10" t="s">
        <v>110</v>
      </c>
      <c r="B57" s="7"/>
    </row>
    <row r="58" customFormat="false" ht="15" hidden="false" customHeight="false" outlineLevel="0" collapsed="false">
      <c r="A58" s="10" t="s">
        <v>111</v>
      </c>
      <c r="B58" s="7"/>
    </row>
    <row r="59" customFormat="false" ht="15" hidden="false" customHeight="false" outlineLevel="0" collapsed="false">
      <c r="A59" s="10" t="s">
        <v>112</v>
      </c>
      <c r="B59" s="7"/>
    </row>
    <row r="60" customFormat="false" ht="15" hidden="false" customHeight="false" outlineLevel="0" collapsed="false">
      <c r="A60" s="10" t="s">
        <v>113</v>
      </c>
      <c r="B60" s="7"/>
    </row>
    <row r="61" customFormat="false" ht="15" hidden="false" customHeight="false" outlineLevel="0" collapsed="false">
      <c r="A61" s="10" t="s">
        <v>114</v>
      </c>
      <c r="B61" s="7"/>
    </row>
    <row r="62" customFormat="false" ht="15" hidden="false" customHeight="false" outlineLevel="0" collapsed="false">
      <c r="A62" s="10" t="s">
        <v>115</v>
      </c>
      <c r="B62" s="7"/>
    </row>
    <row r="63" customFormat="false" ht="15" hidden="false" customHeight="false" outlineLevel="0" collapsed="false">
      <c r="A63" s="10" t="s">
        <v>116</v>
      </c>
      <c r="B63" s="7"/>
    </row>
    <row r="64" customFormat="false" ht="15" hidden="false" customHeight="false" outlineLevel="0" collapsed="false">
      <c r="A64" s="10" t="s">
        <v>117</v>
      </c>
      <c r="B64" s="7"/>
    </row>
  </sheetData>
  <mergeCells count="2">
    <mergeCell ref="D17:H17"/>
    <mergeCell ref="D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43.5" hidden="false" customHeight="true" outlineLevel="0" collapsed="false">
      <c r="A4" s="8" t="s">
        <v>135</v>
      </c>
      <c r="B4" s="8" t="s">
        <v>136</v>
      </c>
    </row>
    <row r="5" customFormat="false" ht="48" hidden="false" customHeight="true" outlineLevel="0" collapsed="false">
      <c r="A5" s="20" t="s">
        <v>137</v>
      </c>
      <c r="B5" s="20" t="s">
        <v>138</v>
      </c>
    </row>
    <row r="6" customFormat="false" ht="48" hidden="false" customHeight="true" outlineLevel="0" collapsed="false">
      <c r="A6" s="20" t="s">
        <v>139</v>
      </c>
      <c r="B6" s="20" t="s">
        <v>140</v>
      </c>
    </row>
    <row r="7" customFormat="false" ht="48" hidden="false" customHeight="true" outlineLevel="0" collapsed="false">
      <c r="A7" s="20" t="s">
        <v>141</v>
      </c>
      <c r="B7" s="20" t="s">
        <v>142</v>
      </c>
    </row>
    <row r="8" customFormat="false" ht="48" hidden="false" customHeight="true" outlineLevel="0" collapsed="false">
      <c r="A8" s="20" t="s">
        <v>143</v>
      </c>
      <c r="B8" s="20" t="s">
        <v>144</v>
      </c>
    </row>
    <row r="9" customFormat="false" ht="48" hidden="false" customHeight="true" outlineLevel="0" collapsed="false">
      <c r="A9" s="20" t="s">
        <v>145</v>
      </c>
      <c r="B9" s="20" t="s">
        <v>146</v>
      </c>
    </row>
    <row r="10" customFormat="false" ht="48" hidden="false" customHeight="true" outlineLevel="0" collapsed="false">
      <c r="A10" s="20" t="s">
        <v>147</v>
      </c>
      <c r="B10" s="20" t="s">
        <v>148</v>
      </c>
    </row>
    <row r="11" customFormat="false" ht="48" hidden="false" customHeight="true" outlineLevel="0" collapsed="false">
      <c r="A11" s="20" t="s">
        <v>149</v>
      </c>
      <c r="B11" s="20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2026-10-01T10:20:16Z</dcterms:created>
  <dc:creator>openpyxl</dc:creator>
  <dc:description/>
  <dc:language>en-US</dc:language>
  <cp:lastModifiedBy/>
  <dcterms:modified xsi:type="dcterms:W3CDTF">2026-10-01T10:20:16Z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